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<sst xmlns="http://schemas.openxmlformats.org/spreadsheetml/2006/main" count="335" uniqueCount="171">
  <si>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</si>
  <si>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</si>
  <si>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</si>
  <si>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</si>
  <si>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</si>
  <si>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</si>
  <si>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</si>
  <si>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</si>
  <si>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</si>
  <si>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</si>
  <si>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</si>
  <si>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</si>
  <si>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</si>
  <si>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</si>
  <si>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</si>
  <si>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</si>
  <si>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</si>
  <si>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</si>
  <si>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</si>
  <si>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</si>
  <si>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</si>
  <si>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</si>
  <si>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</si>
  <si>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</si>
  <si>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</si>
  <si>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</si>
  <si>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</si>
  <si>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</si>
  <si>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</si>
  <si>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</si>
  <si>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</si>
  <si>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</si>
  <si>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</si>
  <si>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</si>
  <si>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</si>
  <si>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</si>
  <si>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</si>
  <si>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</si>
  <si>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</si>
  <si>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</si>
  <si>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</si>
  <si>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</si>
  <si>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</si>
  <si>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</si>
  <si>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</si>
  <si>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</si>
  <si>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</si>
  <si>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</si>
  <si>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</si>
  <si>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</si>
  <si>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</si>
  <si>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</si>
  <si>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</si>
  <si>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</si>
  <si>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</si>
  <si>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</si>
  <si>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</si>
  <si>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</si>
  <si>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</si>
  <si>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</si>
  <si>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</si>
  <si>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</si>
  <si>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</si>
  <si>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</si>
  <si>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</si>
  <si>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</si>
  <si>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</si>
  <si>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</si>
  <si>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</si>
  <si>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</si>
  <si>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</si>
  <si>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</si>
  <si>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</si>
  <si>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</si>
  <si>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</si>
  <si>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</si>
  <si>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</si>
  <si>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</si>
  <si>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</si>
  <si>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</si>
  <si>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</si>
  <si>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</si>
  <si>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</si>
  <si>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</si>
  <si>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</si>
  <si>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</si>
  <si>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</si>
  <si>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</si>
  <si>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</si>
  <si>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</si>
  <si>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</si>
  <si>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</si>
  <si>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</si>
  <si>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</si>
  <si>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</si>
  <si>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</si>
  <si>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</si>
  <si>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</si>
  <si>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</si>
  <si>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</si>
  <si>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</si>
  <si>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</si>
  <si>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</si>
  <si>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</si>
  <si>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</si>
  <si>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</si>
  <si>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</si>
  <si>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</si>
  <si>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</si>
  <si>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</si>
  <si>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</si>
  <si>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</si>
  <si>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</si>
  <si>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</si>
  <si>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</si>
  <si>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</si>
  <si>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</si>
  <si>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</si>
  <si>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</si>
  <si>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</t>
    </r>
    <r>
      <rPr>
        <b/>
        <sz val="10"/>
        <rFont val="Arial Cyr"/>
        <family val="2"/>
      </rPr>
      <t>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</si>
  <si>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 xml:space="preserve"> </t>
  </si>
  <si>
    <r>
      <rPr>
        <b/>
        <u val="single"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  </r>
  </si>
  <si>
    <t>Глава сельского поселения  ____________</t>
  </si>
  <si>
    <t>650 0102 4120002030 121 211</t>
  </si>
  <si>
    <t>650 0104 4120002040 121 211</t>
  </si>
  <si>
    <t>650 0111 4120000690 870 290</t>
  </si>
  <si>
    <t>650 0113 4120002400 831 290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</si>
  <si>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</si>
  <si>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</si>
  <si>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</si>
  <si>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</si>
  <si>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</si>
  <si>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</si>
  <si>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</si>
  <si>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650 0203 4120051180 121 211</t>
  </si>
  <si>
    <t>650 0203 4120051180 244 340</t>
  </si>
  <si>
    <t>650 0304 4120059300 121 211</t>
  </si>
  <si>
    <t>650 0314 4120082300 244 226</t>
  </si>
  <si>
    <t>650 0314 41200S2300 244 226</t>
  </si>
  <si>
    <t>650 0304 4120059300 129 213</t>
  </si>
  <si>
    <t>650 0203 4120051180 129 213</t>
  </si>
  <si>
    <t>650 0409 4120002400 244 225</t>
  </si>
  <si>
    <t>650 0409 4120089107 244 225</t>
  </si>
  <si>
    <t>650 0410 4120002400 244 221</t>
  </si>
  <si>
    <t>650 0410 4120002400 244 226</t>
  </si>
  <si>
    <t>650 0503 4120002400 244 225</t>
  </si>
  <si>
    <t>650 0503 4120020811 244 225</t>
  </si>
  <si>
    <t>650 0503 4120082420 244 225</t>
  </si>
  <si>
    <t>650 0503 4120020829 244 225</t>
  </si>
  <si>
    <t>650 0503 4120089010 244 225</t>
  </si>
  <si>
    <t>650 0503 41200S2420 244 225</t>
  </si>
  <si>
    <t>650 0603 4120089310 224 226</t>
  </si>
  <si>
    <t>650 0707 4120020611 224 290</t>
  </si>
  <si>
    <t>650 0801 4120000590 111 211</t>
  </si>
  <si>
    <t>650 0801 4120000590 112 212</t>
  </si>
  <si>
    <t>650 0801 4120000590 244 221</t>
  </si>
  <si>
    <t>650 0801 4120000590 244 223</t>
  </si>
  <si>
    <t>650 0801 4120000590 244 225</t>
  </si>
  <si>
    <t>650 0801 4120000590 244 290</t>
  </si>
  <si>
    <t>650 0801 4120000590 244 340</t>
  </si>
  <si>
    <t>650 0801 4120000590 852 290</t>
  </si>
  <si>
    <t>650 0801 4120000590 853 290</t>
  </si>
  <si>
    <t>650 1001 4120071601 312 263</t>
  </si>
  <si>
    <t>650 1003 4120071699 313 262</t>
  </si>
  <si>
    <t xml:space="preserve">650 1403 4120089020 540 251 </t>
  </si>
  <si>
    <t>" 01 "    апреля  2016  г.</t>
  </si>
  <si>
    <t>650 0102 4120002030 129 213</t>
  </si>
  <si>
    <t>650 0104 4120002040 129 213</t>
  </si>
  <si>
    <t>650 0801 4120000590 119 213</t>
  </si>
  <si>
    <t>на  1 апреля  2016 г.</t>
  </si>
  <si>
    <t>01.04.2016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</si>
</sst>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center" wrapText="1"/>
    </xf>
    <xf numFmtId="188" fontId="4" fillId="0" borderId="44" xfId="0" applyNumberFormat="1" applyFont="1" applyBorder="1" applyAlignment="1">
      <alignment horizontal="right" shrinkToFit="1"/>
    </xf>
    <xf numFmtId="188" fontId="4" fillId="0" borderId="45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3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5" t="s">
        <v>119</v>
      </c>
      <c r="B1" s="126"/>
      <c r="C1" s="126"/>
      <c r="D1" s="126"/>
      <c r="E1" s="126"/>
      <c r="F1" s="126"/>
      <c r="G1" s="126"/>
      <c r="H1" s="126"/>
      <c r="I1" s="12"/>
    </row>
    <row r="2" spans="1:10" ht="16.5" customHeight="1">
      <c r="A2" s="126"/>
      <c r="B2" s="126"/>
      <c r="C2" s="126"/>
      <c r="D2" s="126"/>
      <c r="E2" s="126"/>
      <c r="F2" s="126"/>
      <c r="G2" s="126"/>
      <c r="H2" s="126"/>
      <c r="J2" t="s">
        <v>120</v>
      </c>
    </row>
    <row r="3" spans="1:9" ht="16.5" customHeight="1" thickBot="1">
      <c r="A3" s="126"/>
      <c r="B3" s="126"/>
      <c r="C3" s="126"/>
      <c r="D3" s="126"/>
      <c r="E3" s="126"/>
      <c r="F3" s="126"/>
      <c r="G3" s="126"/>
      <c r="H3" s="12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5" t="s">
        <v>169</v>
      </c>
      <c r="E5" s="16"/>
      <c r="F5" s="16"/>
      <c r="G5" s="16"/>
      <c r="H5" s="15" t="s">
        <v>39</v>
      </c>
      <c r="I5" s="23" t="s">
        <v>170</v>
      </c>
    </row>
    <row r="6" spans="1:9" ht="39.75" customHeight="1">
      <c r="A6" s="123" t="s">
        <v>121</v>
      </c>
      <c r="B6" s="124"/>
      <c r="C6" s="124"/>
      <c r="D6" s="124"/>
      <c r="E6" s="14"/>
      <c r="F6" s="14"/>
      <c r="G6" s="14"/>
      <c r="H6" s="15" t="s">
        <v>37</v>
      </c>
      <c r="I6" s="23" t="s">
        <v>102</v>
      </c>
    </row>
    <row r="7" spans="1:9" ht="11.25" customHeight="1">
      <c r="A7" s="15" t="s">
        <v>93</v>
      </c>
      <c r="B7" s="127" t="s">
        <v>103</v>
      </c>
      <c r="C7" s="127"/>
      <c r="D7" s="127"/>
      <c r="E7" s="127"/>
      <c r="F7" s="127"/>
      <c r="G7" s="127"/>
      <c r="H7" s="86" t="s">
        <v>82</v>
      </c>
      <c r="I7" s="23" t="s">
        <v>100</v>
      </c>
    </row>
    <row r="8" spans="1:9" ht="13.5" customHeight="1">
      <c r="A8" s="15" t="s">
        <v>94</v>
      </c>
      <c r="B8" s="128" t="s">
        <v>104</v>
      </c>
      <c r="C8" s="128"/>
      <c r="D8" s="128"/>
      <c r="E8" s="128"/>
      <c r="F8" s="128"/>
      <c r="G8" s="128"/>
      <c r="H8" s="86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4" t="s">
        <v>30</v>
      </c>
      <c r="B21" s="61" t="s">
        <v>48</v>
      </c>
      <c r="C21" s="109" t="s">
        <v>73</v>
      </c>
      <c r="D21" s="80">
        <v>0</v>
      </c>
      <c r="E21" s="80">
        <v>0</v>
      </c>
      <c r="F21" s="81">
        <f>SUMIF($C22:$C22,"&lt;&gt;*000",F22:F22)</f>
        <v>0</v>
      </c>
      <c r="G21" s="81">
        <f>SUMIF($C22:$C22,"&lt;&gt;*000",G22:G22)</f>
        <v>0</v>
      </c>
      <c r="H21" s="81">
        <v>0</v>
      </c>
      <c r="I21" s="117">
        <v>0</v>
      </c>
    </row>
    <row r="22" spans="1:9" ht="14.25" customHeight="1">
      <c r="A22" s="115" t="s">
        <v>8</v>
      </c>
      <c r="B22" s="113"/>
      <c r="C22" s="79"/>
      <c r="D22" s="80"/>
      <c r="E22" s="80"/>
      <c r="F22" s="81"/>
      <c r="G22" s="81"/>
      <c r="H22" s="81">
        <f>SUM(E22:G22)</f>
        <v>0</v>
      </c>
      <c r="I22" s="83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showGridLines="0" zoomScalePageLayoutView="0" workbookViewId="0" topLeftCell="A54">
      <selection activeCell="C49" sqref="C49"/>
    </sheetView>
  </sheetViews>
  <sheetFormatPr defaultColWidth="9.00390625" defaultRowHeight="12.75"/>
  <cols>
    <col min="1" max="1" width="32.253906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22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78"/>
      <c r="D13" s="80">
        <f>SUM(D15:D59)</f>
        <v>30959769.9</v>
      </c>
      <c r="E13" s="80">
        <f>SUM(E15:E59)</f>
        <v>30959769.9</v>
      </c>
      <c r="F13" s="80">
        <f>SUM(F15:F59)</f>
        <v>7560226.300000001</v>
      </c>
      <c r="G13" s="81">
        <f>SUMIF($C14:$C14,"&lt;&gt;*000",G14:G14)</f>
        <v>0</v>
      </c>
      <c r="H13" s="81">
        <f>SUMIF($C14:$C14,"&lt;&gt;*000",H14:H14)</f>
        <v>0</v>
      </c>
      <c r="I13" s="81">
        <f>SUM(F13:H13)</f>
        <v>7560226.300000001</v>
      </c>
      <c r="J13" s="84">
        <f>D13-I13</f>
        <v>23399543.599999998</v>
      </c>
      <c r="K13" s="82">
        <f>E13-I13</f>
        <v>23399543.599999998</v>
      </c>
    </row>
    <row r="14" spans="1:11" ht="15" customHeight="1">
      <c r="A14" s="79" t="s">
        <v>8</v>
      </c>
      <c r="B14" s="60"/>
      <c r="C14" s="79"/>
      <c r="D14" s="80"/>
      <c r="E14" s="80"/>
      <c r="F14" s="80"/>
      <c r="G14" s="81"/>
      <c r="H14" s="81"/>
      <c r="I14" s="81">
        <f>SUM(F14:H14)</f>
        <v>0</v>
      </c>
      <c r="J14" s="84">
        <f>D14-I14</f>
        <v>0</v>
      </c>
      <c r="K14" s="83">
        <f>E14-I14</f>
        <v>0</v>
      </c>
    </row>
    <row r="15" spans="1:11" ht="15" customHeight="1">
      <c r="A15" s="120" t="s">
        <v>107</v>
      </c>
      <c r="B15" s="60"/>
      <c r="C15" s="118" t="s">
        <v>123</v>
      </c>
      <c r="D15" s="80">
        <v>1552423.39</v>
      </c>
      <c r="E15" s="80">
        <f>D15</f>
        <v>1552423.39</v>
      </c>
      <c r="F15" s="80">
        <v>380454.09</v>
      </c>
      <c r="G15" s="81"/>
      <c r="H15" s="81"/>
      <c r="I15" s="81">
        <f>F15</f>
        <v>380454.09</v>
      </c>
      <c r="J15" s="84">
        <f>D15-I15</f>
        <v>1171969.2999999998</v>
      </c>
      <c r="K15" s="83">
        <f>E15-I15</f>
        <v>1171969.2999999998</v>
      </c>
    </row>
    <row r="16" spans="1:11" ht="15" customHeight="1">
      <c r="A16" s="120" t="s">
        <v>108</v>
      </c>
      <c r="B16" s="60"/>
      <c r="C16" s="118" t="s">
        <v>166</v>
      </c>
      <c r="D16" s="80">
        <v>304904.34</v>
      </c>
      <c r="E16" s="80">
        <f aca="true" t="shared" si="0" ref="E16:E59">D16</f>
        <v>304904.34</v>
      </c>
      <c r="F16" s="80">
        <v>68122.94</v>
      </c>
      <c r="G16" s="81"/>
      <c r="H16" s="81"/>
      <c r="I16" s="81">
        <f aca="true" t="shared" si="1" ref="I16:I59">F16</f>
        <v>68122.94</v>
      </c>
      <c r="J16" s="84">
        <f aca="true" t="shared" si="2" ref="J16:J36">D16-I16</f>
        <v>236781.40000000002</v>
      </c>
      <c r="K16" s="83">
        <f aca="true" t="shared" si="3" ref="K16:K59">E16-I16</f>
        <v>236781.40000000002</v>
      </c>
    </row>
    <row r="17" spans="1:11" ht="15" customHeight="1">
      <c r="A17" s="120" t="s">
        <v>107</v>
      </c>
      <c r="B17" s="60"/>
      <c r="C17" s="118" t="s">
        <v>124</v>
      </c>
      <c r="D17" s="80">
        <v>6765645.6</v>
      </c>
      <c r="E17" s="80">
        <f t="shared" si="0"/>
        <v>6765645.6</v>
      </c>
      <c r="F17" s="80">
        <v>1917599.41</v>
      </c>
      <c r="G17" s="81"/>
      <c r="H17" s="81"/>
      <c r="I17" s="81">
        <f t="shared" si="1"/>
        <v>1917599.41</v>
      </c>
      <c r="J17" s="84">
        <f t="shared" si="2"/>
        <v>4848046.1899999995</v>
      </c>
      <c r="K17" s="83">
        <f t="shared" si="3"/>
        <v>4848046.1899999995</v>
      </c>
    </row>
    <row r="18" spans="1:11" ht="12.75">
      <c r="A18" s="120" t="s">
        <v>108</v>
      </c>
      <c r="B18" s="60"/>
      <c r="C18" s="118" t="s">
        <v>167</v>
      </c>
      <c r="D18" s="80">
        <v>1982926.67</v>
      </c>
      <c r="E18" s="80">
        <f t="shared" si="0"/>
        <v>1982926.67</v>
      </c>
      <c r="F18" s="80">
        <v>487073.43</v>
      </c>
      <c r="G18" s="81"/>
      <c r="H18" s="81"/>
      <c r="I18" s="81">
        <f t="shared" si="1"/>
        <v>487073.43</v>
      </c>
      <c r="J18" s="84">
        <f t="shared" si="2"/>
        <v>1495853.24</v>
      </c>
      <c r="K18" s="83">
        <f t="shared" si="3"/>
        <v>1495853.24</v>
      </c>
    </row>
    <row r="19" spans="1:11" ht="12.75">
      <c r="A19" s="120" t="s">
        <v>109</v>
      </c>
      <c r="B19" s="60"/>
      <c r="C19" s="118" t="s">
        <v>125</v>
      </c>
      <c r="D19" s="80">
        <v>30000</v>
      </c>
      <c r="E19" s="80">
        <f t="shared" si="0"/>
        <v>30000</v>
      </c>
      <c r="F19" s="80">
        <v>0</v>
      </c>
      <c r="G19" s="81"/>
      <c r="H19" s="81"/>
      <c r="I19" s="81">
        <f t="shared" si="1"/>
        <v>0</v>
      </c>
      <c r="J19" s="84">
        <f t="shared" si="2"/>
        <v>30000</v>
      </c>
      <c r="K19" s="83">
        <f t="shared" si="3"/>
        <v>30000</v>
      </c>
    </row>
    <row r="20" spans="1:11" ht="12.75">
      <c r="A20" s="120" t="s">
        <v>110</v>
      </c>
      <c r="B20" s="60"/>
      <c r="C20" s="118" t="s">
        <v>127</v>
      </c>
      <c r="D20" s="80">
        <v>520000</v>
      </c>
      <c r="E20" s="80">
        <f t="shared" si="0"/>
        <v>520000</v>
      </c>
      <c r="F20" s="80">
        <v>0</v>
      </c>
      <c r="G20" s="81"/>
      <c r="H20" s="81"/>
      <c r="I20" s="81">
        <f t="shared" si="1"/>
        <v>0</v>
      </c>
      <c r="J20" s="84">
        <f t="shared" si="2"/>
        <v>520000</v>
      </c>
      <c r="K20" s="83">
        <f t="shared" si="3"/>
        <v>520000</v>
      </c>
    </row>
    <row r="21" spans="1:11" ht="12.75">
      <c r="A21" s="120" t="s">
        <v>111</v>
      </c>
      <c r="B21" s="60"/>
      <c r="C21" s="118" t="s">
        <v>128</v>
      </c>
      <c r="D21" s="80">
        <v>33417.6</v>
      </c>
      <c r="E21" s="80">
        <f t="shared" si="0"/>
        <v>33417.6</v>
      </c>
      <c r="F21" s="80">
        <v>12591.75</v>
      </c>
      <c r="G21" s="81"/>
      <c r="H21" s="81"/>
      <c r="I21" s="81">
        <f t="shared" si="1"/>
        <v>12591.75</v>
      </c>
      <c r="J21" s="84">
        <f t="shared" si="2"/>
        <v>20825.85</v>
      </c>
      <c r="K21" s="83">
        <f t="shared" si="3"/>
        <v>20825.85</v>
      </c>
    </row>
    <row r="22" spans="1:11" ht="12.75">
      <c r="A22" s="120" t="s">
        <v>112</v>
      </c>
      <c r="B22" s="60"/>
      <c r="C22" s="118" t="s">
        <v>129</v>
      </c>
      <c r="D22" s="80">
        <v>251712.37</v>
      </c>
      <c r="E22" s="80">
        <f t="shared" si="0"/>
        <v>251712.37</v>
      </c>
      <c r="F22" s="80">
        <v>225971.72</v>
      </c>
      <c r="G22" s="81"/>
      <c r="H22" s="81"/>
      <c r="I22" s="81">
        <f t="shared" si="1"/>
        <v>225971.72</v>
      </c>
      <c r="J22" s="84">
        <f t="shared" si="2"/>
        <v>25740.649999999994</v>
      </c>
      <c r="K22" s="83">
        <f t="shared" si="3"/>
        <v>25740.649999999994</v>
      </c>
    </row>
    <row r="23" spans="1:11" ht="12.75">
      <c r="A23" s="120" t="s">
        <v>113</v>
      </c>
      <c r="B23" s="60"/>
      <c r="C23" s="118" t="s">
        <v>130</v>
      </c>
      <c r="D23" s="80">
        <v>135068.54</v>
      </c>
      <c r="E23" s="80">
        <f t="shared" si="0"/>
        <v>135068.54</v>
      </c>
      <c r="F23" s="80">
        <v>37148.54</v>
      </c>
      <c r="G23" s="81"/>
      <c r="H23" s="81"/>
      <c r="I23" s="81">
        <f t="shared" si="1"/>
        <v>37148.54</v>
      </c>
      <c r="J23" s="84">
        <f t="shared" si="2"/>
        <v>97920</v>
      </c>
      <c r="K23" s="83">
        <f t="shared" si="3"/>
        <v>97920</v>
      </c>
    </row>
    <row r="24" spans="1:11" ht="12.75">
      <c r="A24" s="120" t="s">
        <v>114</v>
      </c>
      <c r="B24" s="60"/>
      <c r="C24" s="118" t="s">
        <v>131</v>
      </c>
      <c r="D24" s="80">
        <v>161397</v>
      </c>
      <c r="E24" s="80">
        <f t="shared" si="0"/>
        <v>161397</v>
      </c>
      <c r="F24" s="80">
        <v>57860.71</v>
      </c>
      <c r="G24" s="81"/>
      <c r="H24" s="81"/>
      <c r="I24" s="81">
        <f t="shared" si="1"/>
        <v>57860.71</v>
      </c>
      <c r="J24" s="84">
        <f t="shared" si="2"/>
        <v>103536.29000000001</v>
      </c>
      <c r="K24" s="83">
        <f t="shared" si="3"/>
        <v>103536.29000000001</v>
      </c>
    </row>
    <row r="25" spans="1:11" ht="12.75">
      <c r="A25" s="120" t="s">
        <v>109</v>
      </c>
      <c r="B25" s="60"/>
      <c r="C25" s="118" t="s">
        <v>132</v>
      </c>
      <c r="D25" s="80">
        <v>17000</v>
      </c>
      <c r="E25" s="80">
        <f t="shared" si="0"/>
        <v>17000</v>
      </c>
      <c r="F25" s="80">
        <v>2000</v>
      </c>
      <c r="G25" s="81"/>
      <c r="H25" s="81"/>
      <c r="I25" s="81">
        <f t="shared" si="1"/>
        <v>2000</v>
      </c>
      <c r="J25" s="84">
        <f t="shared" si="2"/>
        <v>15000</v>
      </c>
      <c r="K25" s="83">
        <f t="shared" si="3"/>
        <v>15000</v>
      </c>
    </row>
    <row r="26" spans="1:11" ht="12.75">
      <c r="A26" s="120" t="s">
        <v>115</v>
      </c>
      <c r="B26" s="60"/>
      <c r="C26" s="118" t="s">
        <v>133</v>
      </c>
      <c r="D26" s="80">
        <v>255312.68</v>
      </c>
      <c r="E26" s="80">
        <f t="shared" si="0"/>
        <v>255312.68</v>
      </c>
      <c r="F26" s="80">
        <v>84874.2</v>
      </c>
      <c r="G26" s="81"/>
      <c r="H26" s="81"/>
      <c r="I26" s="81">
        <f t="shared" si="1"/>
        <v>84874.2</v>
      </c>
      <c r="J26" s="84">
        <f t="shared" si="2"/>
        <v>170438.47999999998</v>
      </c>
      <c r="K26" s="83">
        <f t="shared" si="3"/>
        <v>170438.47999999998</v>
      </c>
    </row>
    <row r="27" spans="1:11" ht="12.75">
      <c r="A27" s="120" t="s">
        <v>109</v>
      </c>
      <c r="B27" s="60"/>
      <c r="C27" s="118" t="s">
        <v>126</v>
      </c>
      <c r="D27" s="80">
        <v>2000</v>
      </c>
      <c r="E27" s="80">
        <f t="shared" si="0"/>
        <v>2000</v>
      </c>
      <c r="F27" s="80">
        <v>0</v>
      </c>
      <c r="G27" s="81"/>
      <c r="H27" s="81"/>
      <c r="I27" s="81">
        <f t="shared" si="1"/>
        <v>0</v>
      </c>
      <c r="J27" s="84">
        <f t="shared" si="2"/>
        <v>2000</v>
      </c>
      <c r="K27" s="83">
        <f t="shared" si="3"/>
        <v>2000</v>
      </c>
    </row>
    <row r="28" spans="1:11" ht="12.75">
      <c r="A28" s="120" t="s">
        <v>107</v>
      </c>
      <c r="B28" s="60"/>
      <c r="C28" s="118" t="s">
        <v>134</v>
      </c>
      <c r="D28" s="80">
        <v>119192.56</v>
      </c>
      <c r="E28" s="80">
        <f t="shared" si="0"/>
        <v>119192.56</v>
      </c>
      <c r="F28" s="80">
        <v>29798.13</v>
      </c>
      <c r="G28" s="81"/>
      <c r="H28" s="81"/>
      <c r="I28" s="81">
        <f t="shared" si="1"/>
        <v>29798.13</v>
      </c>
      <c r="J28" s="84">
        <f t="shared" si="2"/>
        <v>89394.43</v>
      </c>
      <c r="K28" s="83">
        <f t="shared" si="3"/>
        <v>89394.43</v>
      </c>
    </row>
    <row r="29" spans="1:11" ht="12.75">
      <c r="A29" s="120" t="s">
        <v>108</v>
      </c>
      <c r="B29" s="60"/>
      <c r="C29" s="118" t="s">
        <v>140</v>
      </c>
      <c r="D29" s="80">
        <v>35996</v>
      </c>
      <c r="E29" s="80">
        <f t="shared" si="0"/>
        <v>35996</v>
      </c>
      <c r="F29" s="80">
        <v>8999.1</v>
      </c>
      <c r="G29" s="81"/>
      <c r="H29" s="81"/>
      <c r="I29" s="81">
        <f t="shared" si="1"/>
        <v>8999.1</v>
      </c>
      <c r="J29" s="84">
        <f t="shared" si="2"/>
        <v>26996.9</v>
      </c>
      <c r="K29" s="83">
        <f t="shared" si="3"/>
        <v>26996.9</v>
      </c>
    </row>
    <row r="30" spans="1:11" ht="12.75">
      <c r="A30" s="120" t="s">
        <v>115</v>
      </c>
      <c r="B30" s="60"/>
      <c r="C30" s="118" t="s">
        <v>135</v>
      </c>
      <c r="D30" s="80">
        <v>811.44</v>
      </c>
      <c r="E30" s="80">
        <f t="shared" si="0"/>
        <v>811.44</v>
      </c>
      <c r="F30" s="80">
        <v>0</v>
      </c>
      <c r="G30" s="81"/>
      <c r="H30" s="81"/>
      <c r="I30" s="81">
        <f t="shared" si="1"/>
        <v>0</v>
      </c>
      <c r="J30" s="84">
        <f t="shared" si="2"/>
        <v>811.44</v>
      </c>
      <c r="K30" s="83">
        <f t="shared" si="3"/>
        <v>811.44</v>
      </c>
    </row>
    <row r="31" spans="1:11" ht="12.75">
      <c r="A31" s="120" t="s">
        <v>107</v>
      </c>
      <c r="B31" s="60"/>
      <c r="C31" s="118" t="s">
        <v>136</v>
      </c>
      <c r="D31" s="80">
        <v>3803.4</v>
      </c>
      <c r="E31" s="80">
        <f t="shared" si="0"/>
        <v>3803.4</v>
      </c>
      <c r="F31" s="80">
        <v>950.7</v>
      </c>
      <c r="G31" s="81"/>
      <c r="H31" s="81"/>
      <c r="I31" s="81">
        <f t="shared" si="1"/>
        <v>950.7</v>
      </c>
      <c r="J31" s="84">
        <f t="shared" si="2"/>
        <v>2852.7</v>
      </c>
      <c r="K31" s="83">
        <f t="shared" si="3"/>
        <v>2852.7</v>
      </c>
    </row>
    <row r="32" spans="1:11" ht="12.75">
      <c r="A32" s="120" t="s">
        <v>108</v>
      </c>
      <c r="B32" s="60"/>
      <c r="C32" s="118" t="s">
        <v>139</v>
      </c>
      <c r="D32" s="80">
        <v>1645.6</v>
      </c>
      <c r="E32" s="80">
        <f t="shared" si="0"/>
        <v>1645.6</v>
      </c>
      <c r="F32" s="80">
        <v>411.3</v>
      </c>
      <c r="G32" s="81"/>
      <c r="H32" s="81"/>
      <c r="I32" s="81">
        <f t="shared" si="1"/>
        <v>411.3</v>
      </c>
      <c r="J32" s="84">
        <f t="shared" si="2"/>
        <v>1234.3</v>
      </c>
      <c r="K32" s="83">
        <f t="shared" si="3"/>
        <v>1234.3</v>
      </c>
    </row>
    <row r="33" spans="1:11" ht="12.75">
      <c r="A33" s="120" t="s">
        <v>114</v>
      </c>
      <c r="B33" s="60"/>
      <c r="C33" s="118" t="s">
        <v>137</v>
      </c>
      <c r="D33" s="80">
        <v>21560</v>
      </c>
      <c r="E33" s="80">
        <f t="shared" si="0"/>
        <v>21560</v>
      </c>
      <c r="F33" s="80">
        <v>0</v>
      </c>
      <c r="G33" s="81"/>
      <c r="H33" s="81"/>
      <c r="I33" s="81">
        <f t="shared" si="1"/>
        <v>0</v>
      </c>
      <c r="J33" s="84">
        <f t="shared" si="2"/>
        <v>21560</v>
      </c>
      <c r="K33" s="83">
        <f t="shared" si="3"/>
        <v>21560</v>
      </c>
    </row>
    <row r="34" spans="1:11" ht="12.75">
      <c r="A34" s="120" t="s">
        <v>114</v>
      </c>
      <c r="B34" s="60"/>
      <c r="C34" s="118" t="s">
        <v>138</v>
      </c>
      <c r="D34" s="80">
        <v>9240</v>
      </c>
      <c r="E34" s="80">
        <f t="shared" si="0"/>
        <v>9240</v>
      </c>
      <c r="F34" s="80">
        <v>0</v>
      </c>
      <c r="G34" s="81"/>
      <c r="H34" s="81"/>
      <c r="I34" s="81">
        <f t="shared" si="1"/>
        <v>0</v>
      </c>
      <c r="J34" s="84">
        <f t="shared" si="2"/>
        <v>9240</v>
      </c>
      <c r="K34" s="83">
        <f t="shared" si="3"/>
        <v>9240</v>
      </c>
    </row>
    <row r="35" spans="1:11" ht="12.75">
      <c r="A35" s="120" t="s">
        <v>113</v>
      </c>
      <c r="B35" s="60"/>
      <c r="C35" s="118" t="s">
        <v>141</v>
      </c>
      <c r="D35" s="80">
        <v>471628.85</v>
      </c>
      <c r="E35" s="80">
        <f t="shared" si="0"/>
        <v>471628.85</v>
      </c>
      <c r="F35" s="80">
        <v>0</v>
      </c>
      <c r="G35" s="81"/>
      <c r="H35" s="81"/>
      <c r="I35" s="81">
        <f t="shared" si="1"/>
        <v>0</v>
      </c>
      <c r="J35" s="84">
        <f t="shared" si="2"/>
        <v>471628.85</v>
      </c>
      <c r="K35" s="83">
        <f t="shared" si="3"/>
        <v>471628.85</v>
      </c>
    </row>
    <row r="36" spans="1:11" ht="12.75">
      <c r="A36" s="120" t="s">
        <v>113</v>
      </c>
      <c r="B36" s="60"/>
      <c r="C36" s="118" t="s">
        <v>142</v>
      </c>
      <c r="D36" s="80">
        <v>1520355.61</v>
      </c>
      <c r="E36" s="80">
        <f t="shared" si="0"/>
        <v>1520355.61</v>
      </c>
      <c r="F36" s="80">
        <v>572211.62</v>
      </c>
      <c r="G36" s="81"/>
      <c r="H36" s="81"/>
      <c r="I36" s="81">
        <f t="shared" si="1"/>
        <v>572211.62</v>
      </c>
      <c r="J36" s="84">
        <f t="shared" si="2"/>
        <v>948143.9900000001</v>
      </c>
      <c r="K36" s="83">
        <f t="shared" si="3"/>
        <v>948143.9900000001</v>
      </c>
    </row>
    <row r="37" spans="1:11" ht="12.75">
      <c r="A37" s="120" t="s">
        <v>111</v>
      </c>
      <c r="B37" s="60"/>
      <c r="C37" s="118" t="s">
        <v>143</v>
      </c>
      <c r="D37" s="80">
        <v>69910.56</v>
      </c>
      <c r="E37" s="80">
        <f t="shared" si="0"/>
        <v>69910.56</v>
      </c>
      <c r="F37" s="80">
        <v>13723.4</v>
      </c>
      <c r="G37" s="81"/>
      <c r="H37" s="81"/>
      <c r="I37" s="81">
        <f t="shared" si="1"/>
        <v>13723.4</v>
      </c>
      <c r="J37" s="84">
        <f>D37-I37</f>
        <v>56187.159999999996</v>
      </c>
      <c r="K37" s="83">
        <f t="shared" si="3"/>
        <v>56187.159999999996</v>
      </c>
    </row>
    <row r="38" spans="1:11" ht="12.75">
      <c r="A38" s="120" t="s">
        <v>114</v>
      </c>
      <c r="B38" s="60"/>
      <c r="C38" s="118" t="s">
        <v>144</v>
      </c>
      <c r="D38" s="80">
        <v>149121</v>
      </c>
      <c r="E38" s="80">
        <f t="shared" si="0"/>
        <v>149121</v>
      </c>
      <c r="F38" s="80">
        <v>31900.5</v>
      </c>
      <c r="G38" s="81"/>
      <c r="H38" s="81"/>
      <c r="I38" s="81">
        <f t="shared" si="1"/>
        <v>31900.5</v>
      </c>
      <c r="J38" s="84">
        <f aca="true" t="shared" si="4" ref="J38:J59">D38-I38</f>
        <v>117220.5</v>
      </c>
      <c r="K38" s="83">
        <f t="shared" si="3"/>
        <v>117220.5</v>
      </c>
    </row>
    <row r="39" spans="1:11" ht="12.75">
      <c r="A39" s="120" t="s">
        <v>113</v>
      </c>
      <c r="B39" s="60"/>
      <c r="C39" s="118" t="s">
        <v>145</v>
      </c>
      <c r="D39" s="80">
        <v>56400</v>
      </c>
      <c r="E39" s="80">
        <f t="shared" si="0"/>
        <v>56400</v>
      </c>
      <c r="F39" s="80">
        <v>0</v>
      </c>
      <c r="G39" s="81"/>
      <c r="H39" s="81"/>
      <c r="I39" s="81">
        <f t="shared" si="1"/>
        <v>0</v>
      </c>
      <c r="J39" s="84">
        <f t="shared" si="4"/>
        <v>56400</v>
      </c>
      <c r="K39" s="83">
        <f t="shared" si="3"/>
        <v>56400</v>
      </c>
    </row>
    <row r="40" spans="1:11" ht="12.75">
      <c r="A40" s="120" t="s">
        <v>113</v>
      </c>
      <c r="B40" s="60"/>
      <c r="C40" s="118" t="s">
        <v>146</v>
      </c>
      <c r="D40" s="80">
        <v>99999.87</v>
      </c>
      <c r="E40" s="80">
        <f t="shared" si="0"/>
        <v>99999.87</v>
      </c>
      <c r="F40" s="80">
        <v>99999.87</v>
      </c>
      <c r="G40" s="81"/>
      <c r="H40" s="81"/>
      <c r="I40" s="81">
        <f t="shared" si="1"/>
        <v>99999.87</v>
      </c>
      <c r="J40" s="84">
        <f t="shared" si="4"/>
        <v>0</v>
      </c>
      <c r="K40" s="83">
        <f t="shared" si="3"/>
        <v>0</v>
      </c>
    </row>
    <row r="41" spans="1:11" ht="12.75">
      <c r="A41" s="120" t="s">
        <v>114</v>
      </c>
      <c r="B41" s="60"/>
      <c r="C41" s="118" t="s">
        <v>147</v>
      </c>
      <c r="D41" s="80">
        <v>300000</v>
      </c>
      <c r="E41" s="80">
        <f t="shared" si="0"/>
        <v>300000</v>
      </c>
      <c r="F41" s="80">
        <v>0</v>
      </c>
      <c r="G41" s="81"/>
      <c r="H41" s="81"/>
      <c r="I41" s="81">
        <f t="shared" si="1"/>
        <v>0</v>
      </c>
      <c r="J41" s="84">
        <f t="shared" si="4"/>
        <v>300000</v>
      </c>
      <c r="K41" s="83">
        <f t="shared" si="3"/>
        <v>300000</v>
      </c>
    </row>
    <row r="42" spans="1:11" ht="12.75">
      <c r="A42" s="120" t="s">
        <v>113</v>
      </c>
      <c r="B42" s="60"/>
      <c r="C42" s="118" t="s">
        <v>148</v>
      </c>
      <c r="D42" s="80">
        <v>1098148.12</v>
      </c>
      <c r="E42" s="80">
        <f t="shared" si="0"/>
        <v>1098148.12</v>
      </c>
      <c r="F42" s="80">
        <v>0</v>
      </c>
      <c r="G42" s="81"/>
      <c r="H42" s="81"/>
      <c r="I42" s="81">
        <f t="shared" si="1"/>
        <v>0</v>
      </c>
      <c r="J42" s="84">
        <f t="shared" si="4"/>
        <v>1098148.12</v>
      </c>
      <c r="K42" s="83">
        <f t="shared" si="3"/>
        <v>1098148.12</v>
      </c>
    </row>
    <row r="43" spans="1:11" ht="12.75">
      <c r="A43" s="120" t="s">
        <v>113</v>
      </c>
      <c r="B43" s="60"/>
      <c r="C43" s="118" t="s">
        <v>149</v>
      </c>
      <c r="D43" s="80">
        <v>30500</v>
      </c>
      <c r="E43" s="80">
        <f t="shared" si="0"/>
        <v>30500</v>
      </c>
      <c r="F43" s="80">
        <v>0</v>
      </c>
      <c r="G43" s="81"/>
      <c r="H43" s="81"/>
      <c r="I43" s="81">
        <f t="shared" si="1"/>
        <v>0</v>
      </c>
      <c r="J43" s="84">
        <f t="shared" si="4"/>
        <v>30500</v>
      </c>
      <c r="K43" s="83">
        <f t="shared" si="3"/>
        <v>30500</v>
      </c>
    </row>
    <row r="44" spans="1:11" ht="12.75">
      <c r="A44" s="120" t="s">
        <v>113</v>
      </c>
      <c r="B44" s="60"/>
      <c r="C44" s="118" t="s">
        <v>150</v>
      </c>
      <c r="D44" s="80">
        <v>3030</v>
      </c>
      <c r="E44" s="80">
        <f t="shared" si="0"/>
        <v>3030</v>
      </c>
      <c r="F44" s="80">
        <v>0</v>
      </c>
      <c r="G44" s="81"/>
      <c r="H44" s="81"/>
      <c r="I44" s="81">
        <f t="shared" si="1"/>
        <v>0</v>
      </c>
      <c r="J44" s="84">
        <f t="shared" si="4"/>
        <v>3030</v>
      </c>
      <c r="K44" s="83">
        <f t="shared" si="3"/>
        <v>3030</v>
      </c>
    </row>
    <row r="45" spans="1:11" ht="12.75">
      <c r="A45" s="120" t="s">
        <v>114</v>
      </c>
      <c r="B45" s="60"/>
      <c r="C45" s="118" t="s">
        <v>151</v>
      </c>
      <c r="D45" s="80">
        <v>100000</v>
      </c>
      <c r="E45" s="80">
        <f t="shared" si="0"/>
        <v>100000</v>
      </c>
      <c r="F45" s="80">
        <v>0</v>
      </c>
      <c r="G45" s="81"/>
      <c r="H45" s="81"/>
      <c r="I45" s="81">
        <f t="shared" si="1"/>
        <v>0</v>
      </c>
      <c r="J45" s="84">
        <f t="shared" si="4"/>
        <v>100000</v>
      </c>
      <c r="K45" s="83">
        <f t="shared" si="3"/>
        <v>100000</v>
      </c>
    </row>
    <row r="46" spans="1:11" ht="12.75">
      <c r="A46" s="120" t="s">
        <v>109</v>
      </c>
      <c r="B46" s="60"/>
      <c r="C46" s="118" t="s">
        <v>152</v>
      </c>
      <c r="D46" s="80">
        <v>10000</v>
      </c>
      <c r="E46" s="80">
        <f t="shared" si="0"/>
        <v>10000</v>
      </c>
      <c r="F46" s="80">
        <v>0</v>
      </c>
      <c r="G46" s="81"/>
      <c r="H46" s="81"/>
      <c r="I46" s="81">
        <f t="shared" si="1"/>
        <v>0</v>
      </c>
      <c r="J46" s="84">
        <f t="shared" si="4"/>
        <v>10000</v>
      </c>
      <c r="K46" s="83">
        <f t="shared" si="3"/>
        <v>10000</v>
      </c>
    </row>
    <row r="47" spans="1:11" ht="12.75">
      <c r="A47" s="120" t="s">
        <v>107</v>
      </c>
      <c r="B47" s="60"/>
      <c r="C47" s="118" t="s">
        <v>153</v>
      </c>
      <c r="D47" s="80">
        <v>6095876</v>
      </c>
      <c r="E47" s="80">
        <f t="shared" si="0"/>
        <v>6095876</v>
      </c>
      <c r="F47" s="80">
        <v>1186045.66</v>
      </c>
      <c r="G47" s="81"/>
      <c r="H47" s="81"/>
      <c r="I47" s="81">
        <f t="shared" si="1"/>
        <v>1186045.66</v>
      </c>
      <c r="J47" s="84">
        <f t="shared" si="4"/>
        <v>4909830.34</v>
      </c>
      <c r="K47" s="83">
        <f t="shared" si="3"/>
        <v>4909830.34</v>
      </c>
    </row>
    <row r="48" spans="1:11" ht="12.75">
      <c r="A48" s="120" t="s">
        <v>110</v>
      </c>
      <c r="B48" s="60"/>
      <c r="C48" s="118" t="s">
        <v>154</v>
      </c>
      <c r="D48" s="80">
        <v>150000</v>
      </c>
      <c r="E48" s="80">
        <f t="shared" si="0"/>
        <v>150000</v>
      </c>
      <c r="F48" s="80">
        <v>0</v>
      </c>
      <c r="G48" s="81"/>
      <c r="H48" s="81"/>
      <c r="I48" s="81">
        <f t="shared" si="1"/>
        <v>0</v>
      </c>
      <c r="J48" s="84">
        <f t="shared" si="4"/>
        <v>150000</v>
      </c>
      <c r="K48" s="83">
        <f t="shared" si="3"/>
        <v>150000</v>
      </c>
    </row>
    <row r="49" spans="1:11" ht="12.75">
      <c r="A49" s="120" t="s">
        <v>108</v>
      </c>
      <c r="B49" s="60"/>
      <c r="C49" s="118" t="s">
        <v>168</v>
      </c>
      <c r="D49" s="80">
        <v>1707695</v>
      </c>
      <c r="E49" s="80">
        <f t="shared" si="0"/>
        <v>1707695</v>
      </c>
      <c r="F49" s="80">
        <v>432418.42</v>
      </c>
      <c r="G49" s="81"/>
      <c r="H49" s="81"/>
      <c r="I49" s="81">
        <f t="shared" si="1"/>
        <v>432418.42</v>
      </c>
      <c r="J49" s="84">
        <f t="shared" si="4"/>
        <v>1275276.58</v>
      </c>
      <c r="K49" s="83">
        <f t="shared" si="3"/>
        <v>1275276.58</v>
      </c>
    </row>
    <row r="50" spans="1:11" ht="12.75">
      <c r="A50" s="120" t="s">
        <v>111</v>
      </c>
      <c r="B50" s="60"/>
      <c r="C50" s="118" t="s">
        <v>155</v>
      </c>
      <c r="D50" s="80">
        <v>4672.8</v>
      </c>
      <c r="E50" s="80">
        <f t="shared" si="0"/>
        <v>4672.8</v>
      </c>
      <c r="F50" s="80">
        <v>1001.43</v>
      </c>
      <c r="G50" s="81"/>
      <c r="H50" s="81"/>
      <c r="I50" s="81">
        <f t="shared" si="1"/>
        <v>1001.43</v>
      </c>
      <c r="J50" s="84">
        <f t="shared" si="4"/>
        <v>3671.3700000000003</v>
      </c>
      <c r="K50" s="83">
        <f t="shared" si="3"/>
        <v>3671.3700000000003</v>
      </c>
    </row>
    <row r="51" spans="1:11" ht="12.75">
      <c r="A51" s="120" t="s">
        <v>112</v>
      </c>
      <c r="B51" s="60"/>
      <c r="C51" s="118" t="s">
        <v>156</v>
      </c>
      <c r="D51" s="80">
        <v>199565.67</v>
      </c>
      <c r="E51" s="80">
        <f t="shared" si="0"/>
        <v>199565.67</v>
      </c>
      <c r="F51" s="80">
        <v>188649.19</v>
      </c>
      <c r="G51" s="81"/>
      <c r="H51" s="81"/>
      <c r="I51" s="81">
        <f t="shared" si="1"/>
        <v>188649.19</v>
      </c>
      <c r="J51" s="84">
        <f t="shared" si="4"/>
        <v>10916.48000000001</v>
      </c>
      <c r="K51" s="83">
        <f t="shared" si="3"/>
        <v>10916.48000000001</v>
      </c>
    </row>
    <row r="52" spans="1:11" ht="12.75">
      <c r="A52" s="120" t="s">
        <v>113</v>
      </c>
      <c r="B52" s="60"/>
      <c r="C52" s="118" t="s">
        <v>157</v>
      </c>
      <c r="D52" s="80">
        <v>75843.94</v>
      </c>
      <c r="E52" s="80">
        <f t="shared" si="0"/>
        <v>75843.94</v>
      </c>
      <c r="F52" s="80">
        <v>39214.19</v>
      </c>
      <c r="G52" s="81"/>
      <c r="H52" s="81"/>
      <c r="I52" s="81">
        <f t="shared" si="1"/>
        <v>39214.19</v>
      </c>
      <c r="J52" s="84">
        <f t="shared" si="4"/>
        <v>36629.75</v>
      </c>
      <c r="K52" s="83">
        <f t="shared" si="3"/>
        <v>36629.75</v>
      </c>
    </row>
    <row r="53" spans="1:11" ht="12.75">
      <c r="A53" s="120" t="s">
        <v>109</v>
      </c>
      <c r="B53" s="60"/>
      <c r="C53" s="118" t="s">
        <v>158</v>
      </c>
      <c r="D53" s="80">
        <v>50000</v>
      </c>
      <c r="E53" s="80">
        <f t="shared" si="0"/>
        <v>50000</v>
      </c>
      <c r="F53" s="80">
        <v>46965</v>
      </c>
      <c r="G53" s="81"/>
      <c r="H53" s="81"/>
      <c r="I53" s="81">
        <f t="shared" si="1"/>
        <v>46965</v>
      </c>
      <c r="J53" s="84">
        <f t="shared" si="4"/>
        <v>3035</v>
      </c>
      <c r="K53" s="83">
        <f t="shared" si="3"/>
        <v>3035</v>
      </c>
    </row>
    <row r="54" spans="1:11" ht="12.75">
      <c r="A54" s="120" t="s">
        <v>115</v>
      </c>
      <c r="B54" s="60"/>
      <c r="C54" s="118" t="s">
        <v>159</v>
      </c>
      <c r="D54" s="80">
        <v>4600</v>
      </c>
      <c r="E54" s="80">
        <f t="shared" si="0"/>
        <v>4600</v>
      </c>
      <c r="F54" s="80">
        <v>4600</v>
      </c>
      <c r="G54" s="81"/>
      <c r="H54" s="81"/>
      <c r="I54" s="81">
        <f t="shared" si="1"/>
        <v>4600</v>
      </c>
      <c r="J54" s="84">
        <f t="shared" si="4"/>
        <v>0</v>
      </c>
      <c r="K54" s="83">
        <f t="shared" si="3"/>
        <v>0</v>
      </c>
    </row>
    <row r="55" spans="1:11" ht="12.75">
      <c r="A55" s="120" t="s">
        <v>109</v>
      </c>
      <c r="B55" s="60"/>
      <c r="C55" s="118" t="s">
        <v>160</v>
      </c>
      <c r="D55" s="80">
        <v>1000</v>
      </c>
      <c r="E55" s="80">
        <f t="shared" si="0"/>
        <v>1000</v>
      </c>
      <c r="F55" s="80">
        <v>0</v>
      </c>
      <c r="G55" s="81"/>
      <c r="H55" s="81"/>
      <c r="I55" s="81">
        <f t="shared" si="1"/>
        <v>0</v>
      </c>
      <c r="J55" s="84">
        <f t="shared" si="4"/>
        <v>1000</v>
      </c>
      <c r="K55" s="83">
        <f t="shared" si="3"/>
        <v>1000</v>
      </c>
    </row>
    <row r="56" spans="1:11" ht="12.75">
      <c r="A56" s="120" t="s">
        <v>109</v>
      </c>
      <c r="B56" s="60"/>
      <c r="C56" s="118" t="s">
        <v>161</v>
      </c>
      <c r="D56" s="80">
        <v>10400</v>
      </c>
      <c r="E56" s="80">
        <f t="shared" si="0"/>
        <v>10400</v>
      </c>
      <c r="F56" s="80">
        <v>10400</v>
      </c>
      <c r="G56" s="81"/>
      <c r="H56" s="81"/>
      <c r="I56" s="81">
        <f t="shared" si="1"/>
        <v>10400</v>
      </c>
      <c r="J56" s="84">
        <f t="shared" si="4"/>
        <v>0</v>
      </c>
      <c r="K56" s="83">
        <f t="shared" si="3"/>
        <v>0</v>
      </c>
    </row>
    <row r="57" spans="1:11" ht="12.75">
      <c r="A57" s="120" t="s">
        <v>116</v>
      </c>
      <c r="B57" s="60"/>
      <c r="C57" s="118" t="s">
        <v>162</v>
      </c>
      <c r="D57" s="80">
        <v>60000</v>
      </c>
      <c r="E57" s="80">
        <f t="shared" si="0"/>
        <v>60000</v>
      </c>
      <c r="F57" s="80">
        <v>10000</v>
      </c>
      <c r="G57" s="81"/>
      <c r="H57" s="81"/>
      <c r="I57" s="81">
        <f t="shared" si="1"/>
        <v>10000</v>
      </c>
      <c r="J57" s="84">
        <f t="shared" si="4"/>
        <v>50000</v>
      </c>
      <c r="K57" s="83">
        <f t="shared" si="3"/>
        <v>50000</v>
      </c>
    </row>
    <row r="58" spans="1:11" ht="12.75">
      <c r="A58" s="120" t="s">
        <v>117</v>
      </c>
      <c r="B58" s="60"/>
      <c r="C58" s="118" t="s">
        <v>163</v>
      </c>
      <c r="D58" s="80">
        <v>50000</v>
      </c>
      <c r="E58" s="80">
        <f t="shared" si="0"/>
        <v>50000</v>
      </c>
      <c r="F58" s="80">
        <v>0</v>
      </c>
      <c r="G58" s="81"/>
      <c r="H58" s="81"/>
      <c r="I58" s="81">
        <f t="shared" si="1"/>
        <v>0</v>
      </c>
      <c r="J58" s="84">
        <f t="shared" si="4"/>
        <v>50000</v>
      </c>
      <c r="K58" s="83">
        <f t="shared" si="3"/>
        <v>50000</v>
      </c>
    </row>
    <row r="59" spans="1:11" ht="22.5">
      <c r="A59" s="121" t="s">
        <v>118</v>
      </c>
      <c r="B59" s="60"/>
      <c r="C59" s="118" t="s">
        <v>164</v>
      </c>
      <c r="D59" s="80">
        <v>6436965.29</v>
      </c>
      <c r="E59" s="80">
        <f t="shared" si="0"/>
        <v>6436965.29</v>
      </c>
      <c r="F59" s="80">
        <v>1609241</v>
      </c>
      <c r="G59" s="81"/>
      <c r="H59" s="81"/>
      <c r="I59" s="81">
        <f t="shared" si="1"/>
        <v>1609241</v>
      </c>
      <c r="J59" s="84">
        <f t="shared" si="4"/>
        <v>4827724.29</v>
      </c>
      <c r="K59" s="83">
        <f t="shared" si="3"/>
        <v>4827724.29</v>
      </c>
    </row>
    <row r="60" spans="1:11" ht="23.25" thickBot="1">
      <c r="A60" s="119" t="s">
        <v>80</v>
      </c>
      <c r="B60" s="87">
        <v>450</v>
      </c>
      <c r="C60" s="111" t="s">
        <v>81</v>
      </c>
      <c r="D60" s="110" t="s">
        <v>81</v>
      </c>
      <c r="E60" s="110" t="s">
        <v>81</v>
      </c>
      <c r="F60" s="88">
        <f>D13-I13</f>
        <v>23399543.599999998</v>
      </c>
      <c r="G60" s="89">
        <f>Лист1!F21-Лист2!G13</f>
        <v>0</v>
      </c>
      <c r="H60" s="89">
        <f>Лист1!G21-Лист2!H13</f>
        <v>0</v>
      </c>
      <c r="I60" s="89">
        <f>SUM(F60:H60)</f>
        <v>23399543.599999998</v>
      </c>
      <c r="J60" s="112" t="s">
        <v>81</v>
      </c>
      <c r="K60" s="104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3">
      <selection activeCell="A53" sqref="A5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4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8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8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8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8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7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92">
        <f>D14+D20+D24</f>
        <v>0</v>
      </c>
      <c r="E12" s="92">
        <f>E14+E20+E27</f>
        <v>23399543.599999998</v>
      </c>
      <c r="F12" s="93">
        <f>F14+F20+F24+F27</f>
        <v>0</v>
      </c>
      <c r="G12" s="93">
        <f>G14+G20+G24+G27</f>
        <v>0</v>
      </c>
      <c r="H12" s="93">
        <f>SUM(E12:G12)</f>
        <v>23399543.599999998</v>
      </c>
      <c r="I12" s="94">
        <f>IF(D12=0,0,D12-H12)</f>
        <v>0</v>
      </c>
    </row>
    <row r="13" spans="1:9" ht="18.75" customHeight="1">
      <c r="A13" s="62" t="s">
        <v>55</v>
      </c>
      <c r="B13" s="63"/>
      <c r="C13" s="71"/>
      <c r="D13" s="95"/>
      <c r="E13" s="95"/>
      <c r="F13" s="96"/>
      <c r="G13" s="96"/>
      <c r="H13" s="96"/>
      <c r="I13" s="97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92"/>
      <c r="E14" s="92"/>
      <c r="F14" s="93"/>
      <c r="G14" s="93"/>
      <c r="H14" s="93">
        <f aca="true" t="shared" si="1" ref="H14:H31">SUM(E14:G14)</f>
        <v>0</v>
      </c>
      <c r="I14" s="98">
        <f t="shared" si="0"/>
        <v>0</v>
      </c>
    </row>
    <row r="15" spans="1:9" ht="9.75" customHeight="1">
      <c r="A15" s="62" t="s">
        <v>54</v>
      </c>
      <c r="B15" s="63"/>
      <c r="C15" s="64"/>
      <c r="D15" s="95"/>
      <c r="E15" s="95"/>
      <c r="F15" s="96"/>
      <c r="G15" s="96"/>
      <c r="H15" s="96"/>
      <c r="I15" s="97">
        <f t="shared" si="0"/>
        <v>0</v>
      </c>
    </row>
    <row r="16" spans="1:9" ht="10.5" customHeight="1">
      <c r="A16" s="11"/>
      <c r="B16" s="65"/>
      <c r="C16" s="2"/>
      <c r="D16" s="92"/>
      <c r="E16" s="92"/>
      <c r="F16" s="93"/>
      <c r="G16" s="93"/>
      <c r="H16" s="93">
        <f t="shared" si="1"/>
        <v>0</v>
      </c>
      <c r="I16" s="98">
        <f t="shared" si="0"/>
        <v>0</v>
      </c>
    </row>
    <row r="17" spans="1:9" ht="14.25" customHeight="1">
      <c r="A17" s="11"/>
      <c r="B17" s="65"/>
      <c r="C17" s="2"/>
      <c r="D17" s="92"/>
      <c r="E17" s="92"/>
      <c r="F17" s="93"/>
      <c r="G17" s="93"/>
      <c r="H17" s="93">
        <f t="shared" si="1"/>
        <v>0</v>
      </c>
      <c r="I17" s="98">
        <f t="shared" si="0"/>
        <v>0</v>
      </c>
    </row>
    <row r="18" spans="1:9" ht="18" customHeight="1">
      <c r="A18" s="11"/>
      <c r="B18" s="65"/>
      <c r="C18" s="2"/>
      <c r="D18" s="92"/>
      <c r="E18" s="92"/>
      <c r="F18" s="93"/>
      <c r="G18" s="93"/>
      <c r="H18" s="93">
        <f t="shared" si="1"/>
        <v>0</v>
      </c>
      <c r="I18" s="98">
        <f t="shared" si="0"/>
        <v>0</v>
      </c>
    </row>
    <row r="19" spans="1:9" ht="15" customHeight="1">
      <c r="A19" s="11"/>
      <c r="B19" s="56"/>
      <c r="C19" s="2"/>
      <c r="D19" s="92"/>
      <c r="E19" s="92"/>
      <c r="F19" s="93"/>
      <c r="G19" s="93"/>
      <c r="H19" s="93">
        <f t="shared" si="1"/>
        <v>0</v>
      </c>
      <c r="I19" s="98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92"/>
      <c r="E20" s="92"/>
      <c r="F20" s="93"/>
      <c r="G20" s="93"/>
      <c r="H20" s="93">
        <f t="shared" si="1"/>
        <v>0</v>
      </c>
      <c r="I20" s="98">
        <f t="shared" si="0"/>
        <v>0</v>
      </c>
    </row>
    <row r="21" spans="1:9" ht="12" customHeight="1">
      <c r="A21" s="62" t="s">
        <v>54</v>
      </c>
      <c r="B21" s="63"/>
      <c r="C21" s="64"/>
      <c r="D21" s="95"/>
      <c r="E21" s="95"/>
      <c r="F21" s="96"/>
      <c r="G21" s="96"/>
      <c r="H21" s="96"/>
      <c r="I21" s="97">
        <f t="shared" si="0"/>
        <v>0</v>
      </c>
    </row>
    <row r="22" spans="1:9" ht="12.75" customHeight="1">
      <c r="A22" s="11"/>
      <c r="B22" s="66"/>
      <c r="C22" s="2"/>
      <c r="D22" s="92"/>
      <c r="E22" s="92"/>
      <c r="F22" s="93"/>
      <c r="G22" s="93"/>
      <c r="H22" s="93">
        <f t="shared" si="1"/>
        <v>0</v>
      </c>
      <c r="I22" s="98">
        <f t="shared" si="0"/>
        <v>0</v>
      </c>
    </row>
    <row r="23" spans="1:9" ht="15" customHeight="1">
      <c r="A23" s="11"/>
      <c r="B23" s="66"/>
      <c r="C23" s="2"/>
      <c r="D23" s="92"/>
      <c r="E23" s="92"/>
      <c r="F23" s="93"/>
      <c r="G23" s="93"/>
      <c r="H23" s="93">
        <f t="shared" si="1"/>
        <v>0</v>
      </c>
      <c r="I23" s="98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92">
        <f>SUM(D25,D26)</f>
        <v>0</v>
      </c>
      <c r="E24" s="92" t="s">
        <v>73</v>
      </c>
      <c r="F24" s="93">
        <f>SUM(F25,F26)</f>
        <v>0</v>
      </c>
      <c r="G24" s="92">
        <f>SUM(G25,G26)</f>
        <v>0</v>
      </c>
      <c r="H24" s="93">
        <f t="shared" si="1"/>
        <v>0</v>
      </c>
      <c r="I24" s="99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92"/>
      <c r="E25" s="92" t="s">
        <v>73</v>
      </c>
      <c r="F25" s="93"/>
      <c r="G25" s="92"/>
      <c r="H25" s="93">
        <f t="shared" si="1"/>
        <v>0</v>
      </c>
      <c r="I25" s="98" t="s">
        <v>73</v>
      </c>
    </row>
    <row r="26" spans="1:9" ht="21.75" customHeight="1">
      <c r="A26" s="11" t="s">
        <v>76</v>
      </c>
      <c r="B26" s="60" t="s">
        <v>64</v>
      </c>
      <c r="C26" s="2"/>
      <c r="D26" s="92"/>
      <c r="E26" s="92" t="s">
        <v>73</v>
      </c>
      <c r="F26" s="93"/>
      <c r="G26" s="92"/>
      <c r="H26" s="93">
        <f t="shared" si="1"/>
        <v>0</v>
      </c>
      <c r="I26" s="98" t="s">
        <v>73</v>
      </c>
    </row>
    <row r="27" spans="1:9" ht="20.25" customHeight="1">
      <c r="A27" s="11" t="s">
        <v>90</v>
      </c>
      <c r="B27" s="63" t="s">
        <v>65</v>
      </c>
      <c r="C27" s="2" t="s">
        <v>73</v>
      </c>
      <c r="D27" s="95" t="s">
        <v>73</v>
      </c>
      <c r="E27" s="95">
        <f>SUM(E28,E42)</f>
        <v>23399543.599999998</v>
      </c>
      <c r="F27" s="96">
        <f>SUM(F28,F42)</f>
        <v>0</v>
      </c>
      <c r="G27" s="95">
        <f>SUM(G28,G42)</f>
        <v>0</v>
      </c>
      <c r="H27" s="96">
        <f t="shared" si="1"/>
        <v>23399543.599999998</v>
      </c>
      <c r="I27" s="97" t="s">
        <v>73</v>
      </c>
    </row>
    <row r="28" spans="1:9" ht="33.75">
      <c r="A28" s="11" t="s">
        <v>91</v>
      </c>
      <c r="B28" s="60" t="s">
        <v>66</v>
      </c>
      <c r="C28" s="69" t="s">
        <v>73</v>
      </c>
      <c r="D28" s="100" t="s">
        <v>73</v>
      </c>
      <c r="E28" s="101">
        <f>Лист2!F60</f>
        <v>23399543.599999998</v>
      </c>
      <c r="F28" s="100">
        <f>SUM(F30:F31)</f>
        <v>0</v>
      </c>
      <c r="G28" s="100" t="s">
        <v>81</v>
      </c>
      <c r="H28" s="100">
        <f t="shared" si="1"/>
        <v>23399543.599999998</v>
      </c>
      <c r="I28" s="99" t="s">
        <v>81</v>
      </c>
    </row>
    <row r="29" spans="1:9" ht="14.25" customHeight="1">
      <c r="A29" s="62" t="s">
        <v>54</v>
      </c>
      <c r="B29" s="63"/>
      <c r="C29" s="64"/>
      <c r="D29" s="95"/>
      <c r="E29" s="95"/>
      <c r="F29" s="96"/>
      <c r="G29" s="96"/>
      <c r="H29" s="96"/>
      <c r="I29" s="97"/>
    </row>
    <row r="30" spans="1:9" ht="27" customHeight="1">
      <c r="A30" s="11" t="s">
        <v>97</v>
      </c>
      <c r="B30" s="66" t="s">
        <v>67</v>
      </c>
      <c r="C30" s="43" t="s">
        <v>73</v>
      </c>
      <c r="D30" s="92" t="s">
        <v>73</v>
      </c>
      <c r="E30" s="92">
        <f>E28</f>
        <v>23399543.599999998</v>
      </c>
      <c r="F30" s="93" t="s">
        <v>73</v>
      </c>
      <c r="G30" s="92" t="s">
        <v>73</v>
      </c>
      <c r="H30" s="93">
        <f t="shared" si="1"/>
        <v>23399543.599999998</v>
      </c>
      <c r="I30" s="98" t="s">
        <v>73</v>
      </c>
    </row>
    <row r="31" spans="1:9" ht="30.75" customHeight="1" thickBot="1">
      <c r="A31" s="77" t="s">
        <v>98</v>
      </c>
      <c r="B31" s="63" t="s">
        <v>68</v>
      </c>
      <c r="C31" s="46" t="s">
        <v>73</v>
      </c>
      <c r="D31" s="95" t="s">
        <v>73</v>
      </c>
      <c r="E31" s="102"/>
      <c r="F31" s="103"/>
      <c r="G31" s="95" t="s">
        <v>73</v>
      </c>
      <c r="H31" s="103">
        <f t="shared" si="1"/>
        <v>0</v>
      </c>
      <c r="I31" s="104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4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8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8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8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8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8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8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7" t="s">
        <v>22</v>
      </c>
    </row>
    <row r="42" spans="1:9" ht="31.5" customHeight="1">
      <c r="A42" s="11" t="s">
        <v>92</v>
      </c>
      <c r="B42" s="63" t="s">
        <v>69</v>
      </c>
      <c r="C42" s="69" t="s">
        <v>73</v>
      </c>
      <c r="D42" s="92" t="s">
        <v>73</v>
      </c>
      <c r="E42" s="101" t="s">
        <v>73</v>
      </c>
      <c r="F42" s="100">
        <f>SUM(F44:F45)</f>
        <v>0</v>
      </c>
      <c r="G42" s="92">
        <f>SUM(G44:G45)</f>
        <v>0</v>
      </c>
      <c r="H42" s="100">
        <f>SUM(H44:H45)</f>
        <v>0</v>
      </c>
      <c r="I42" s="99" t="s">
        <v>73</v>
      </c>
    </row>
    <row r="43" spans="1:9" ht="15" customHeight="1">
      <c r="A43" s="62" t="s">
        <v>55</v>
      </c>
      <c r="B43" s="63"/>
      <c r="C43" s="70"/>
      <c r="D43" s="95"/>
      <c r="E43" s="102"/>
      <c r="F43" s="103"/>
      <c r="G43" s="95"/>
      <c r="H43" s="103"/>
      <c r="I43" s="105"/>
    </row>
    <row r="44" spans="1:9" ht="22.5">
      <c r="A44" s="11" t="s">
        <v>95</v>
      </c>
      <c r="B44" s="66" t="s">
        <v>70</v>
      </c>
      <c r="C44" s="64" t="s">
        <v>73</v>
      </c>
      <c r="D44" s="93" t="s">
        <v>73</v>
      </c>
      <c r="E44" s="95" t="s">
        <v>73</v>
      </c>
      <c r="F44" s="96"/>
      <c r="G44" s="93"/>
      <c r="H44" s="96">
        <f>SUM(H46:H47)</f>
        <v>0</v>
      </c>
      <c r="I44" s="97" t="s">
        <v>73</v>
      </c>
    </row>
    <row r="45" spans="1:9" ht="23.25" thickBot="1">
      <c r="A45" s="11" t="s">
        <v>96</v>
      </c>
      <c r="B45" s="67" t="s">
        <v>71</v>
      </c>
      <c r="C45" s="54" t="s">
        <v>73</v>
      </c>
      <c r="D45" s="106" t="s">
        <v>73</v>
      </c>
      <c r="E45" s="107" t="s">
        <v>73</v>
      </c>
      <c r="F45" s="106"/>
      <c r="G45" s="106"/>
      <c r="H45" s="106">
        <f>SUM(H47:H48)</f>
        <v>0</v>
      </c>
      <c r="I45" s="108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122</v>
      </c>
      <c r="B47" s="52"/>
      <c r="C47" s="116" t="s">
        <v>106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0"/>
      <c r="F52" s="12"/>
      <c r="G52" s="12"/>
      <c r="H52" s="12"/>
      <c r="I52" s="91"/>
    </row>
    <row r="53" spans="1:9" ht="19.5" customHeight="1">
      <c r="A53" s="15" t="s">
        <v>165</v>
      </c>
      <c r="D53" s="12"/>
      <c r="E53" s="12"/>
      <c r="F53" s="12"/>
      <c r="G53" s="12"/>
      <c r="H53" s="12"/>
      <c r="I53" s="91"/>
    </row>
    <row r="54" spans="4:9" ht="9.75" customHeight="1">
      <c r="D54" s="12"/>
      <c r="E54" s="12"/>
      <c r="F54" s="12"/>
      <c r="G54" s="12"/>
      <c r="H54" s="12"/>
      <c r="I54" s="91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2015-10-30T10:05:11Z</cp:lastPrinted>
  <dcterms:created xsi:type="dcterms:W3CDTF">1999-06-18T11:49:53Z</dcterms:created>
  <dcterms:modified xsi:type="dcterms:W3CDTF">2016-07-22T11:21:23Z</dcterms:modified>
  <cp:category/>
  <cp:version/>
  <cp:contentType/>
  <cp:contentStatus/>
</cp:coreProperties>
</file>