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<sst xmlns="http://schemas.openxmlformats.org/spreadsheetml/2006/main" count="279" uniqueCount="146">
  <si>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</si>
  <si>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</si>
  <si>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</si>
  <si>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</si>
  <si>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</si>
  <si>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</si>
  <si>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</si>
  <si>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</si>
  <si>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</si>
  <si>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</si>
  <si>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</si>
  <si>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</si>
  <si>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</si>
  <si>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</si>
  <si>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</si>
  <si>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</si>
  <si>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</si>
  <si>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</si>
  <si>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</si>
  <si>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</si>
  <si>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</si>
  <si>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</si>
  <si>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</si>
  <si>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</si>
  <si>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</si>
  <si>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</si>
  <si>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</si>
  <si>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</si>
  <si>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</si>
  <si>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</si>
  <si>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</si>
  <si>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</si>
  <si>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</si>
  <si>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</si>
  <si>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</si>
  <si>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</si>
  <si>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</si>
  <si>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</si>
  <si>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</si>
  <si>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</si>
  <si>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</si>
  <si>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</si>
  <si>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</si>
  <si>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</si>
  <si>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</si>
  <si>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</si>
  <si>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</si>
  <si>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</si>
  <si>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</si>
  <si>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</si>
  <si>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</si>
  <si>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</si>
  <si>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</si>
  <si>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</si>
  <si>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</si>
  <si>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</si>
  <si>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</si>
  <si>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</si>
  <si>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</si>
  <si>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</si>
  <si>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</si>
  <si>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</si>
  <si>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</si>
  <si>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</si>
  <si>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</si>
  <si>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</si>
  <si>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</si>
  <si>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</si>
  <si>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</si>
  <si>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</si>
  <si>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</si>
  <si>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</si>
  <si>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</si>
  <si>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</si>
  <si>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</si>
  <si>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</si>
  <si>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</si>
  <si>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</si>
  <si>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</si>
  <si>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</si>
  <si>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</si>
  <si>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</si>
  <si>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</si>
  <si>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</si>
  <si>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</si>
  <si>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</si>
  <si>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</si>
  <si>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</si>
  <si>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</si>
  <si>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</si>
  <si>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</si>
  <si>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</si>
  <si>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</si>
  <si>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</si>
  <si>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</si>
  <si>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</si>
  <si>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</si>
  <si>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</si>
  <si>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</si>
  <si>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</si>
  <si>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</si>
  <si>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</si>
  <si>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</si>
  <si>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</si>
  <si>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</si>
  <si>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t>650 20203003 10 0000 151</t>
  </si>
  <si>
    <t>650 20203015 10 0000 151</t>
  </si>
  <si>
    <t>650 20204014 10 0000 151</t>
  </si>
  <si>
    <t>650 20204999 10 0000 151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</si>
  <si>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</si>
  <si>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</si>
  <si>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>Ермолаев С.Н.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</si>
  <si>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</si>
  <si>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</si>
  <si>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</si>
  <si>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</si>
  <si>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 xml:space="preserve">650 11302995 10 0000 130 </t>
  </si>
  <si>
    <t>Дотации бюджетам сельских  поселений на выравнивание бюджетной обеспеченности</t>
  </si>
  <si>
    <t>650 20201001 10 0000 151</t>
  </si>
  <si>
    <t>Дотации бюджетам сельских 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</si>
  <si>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</si>
  <si>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</si>
  <si>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</si>
  <si>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</si>
  <si>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</si>
  <si>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Arial Cyr"/>
        <family val="0"/>
      </rPr>
      <t xml:space="preserve">администратор доходов бюджета, </t>
    </r>
    <r>
      <rPr>
        <sz val="8"/>
        <rFont val="Arial Cyr"/>
        <family val="2"/>
      </rPr>
      <t xml:space="preserve">
главный администратор, администратор источников </t>
    </r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</si>
  <si>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</si>
  <si>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650 21905000 10 0000 151</t>
  </si>
  <si>
    <t xml:space="preserve"> 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</si>
  <si>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Arial Cyr"/>
        <family val="0"/>
      </rPr>
      <t>АДМИНИСТРАТОРА ДОХОДОВ БЮДЖЕТА</t>
    </r>
  </si>
  <si>
    <t>на  1 апреля  2016  г.</t>
  </si>
  <si>
    <t>01.04.2016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</si>
  <si>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</si>
  <si>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</si>
  <si>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</si>
  <si>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</si>
  <si>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</si>
  <si>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</si>
  <si>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Невыясненные поступления, зачисляемые в бюджеты сельских поселений</t>
  </si>
  <si>
    <t>650 11701050 10 0000 180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</si>
  <si>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</si>
  <si>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650 21805010 10 0000 151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</si>
  <si>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</si>
  <si>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</si>
  <si>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Глава сельского поселения   _________</t>
  </si>
  <si>
    <t>" 08 "  апреля  2016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</si>
</sst>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3" xfId="0" applyFont="1" applyBorder="1" applyAlignment="1">
      <alignment horizontal="center" wrapText="1"/>
    </xf>
    <xf numFmtId="188" fontId="4" fillId="0" borderId="44" xfId="0" applyNumberFormat="1" applyFont="1" applyBorder="1" applyAlignment="1">
      <alignment horizontal="right" shrinkToFit="1"/>
    </xf>
    <xf numFmtId="188" fontId="4" fillId="0" borderId="45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44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49" fontId="4" fillId="0" borderId="39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vertical="top" wrapText="1"/>
    </xf>
    <xf numFmtId="0" fontId="9" fillId="0" borderId="39" xfId="0" applyFont="1" applyBorder="1" applyAlignment="1">
      <alignment wrapText="1"/>
    </xf>
    <xf numFmtId="49" fontId="9" fillId="0" borderId="39" xfId="0" applyNumberFormat="1" applyFont="1" applyBorder="1" applyAlignment="1">
      <alignment wrapText="1"/>
    </xf>
    <xf numFmtId="0" fontId="9" fillId="0" borderId="39" xfId="0" applyFont="1" applyBorder="1" applyAlignment="1">
      <alignment horizontal="left" wrapText="1"/>
    </xf>
    <xf numFmtId="0" fontId="10" fillId="0" borderId="39" xfId="0" applyFont="1" applyBorder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39" xfId="0" applyFill="1" applyBorder="1" applyAlignment="1">
      <alignment horizontal="left"/>
    </xf>
    <xf numFmtId="0" fontId="49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9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9" fillId="0" borderId="39" xfId="0" applyFont="1" applyFill="1" applyBorder="1" applyAlignment="1">
      <alignment horizontal="left" wrapText="1"/>
    </xf>
    <xf numFmtId="0" fontId="9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left" shrinkToFit="1"/>
    </xf>
    <xf numFmtId="0" fontId="4" fillId="0" borderId="39" xfId="0" applyFont="1" applyBorder="1" applyAlignment="1">
      <alignment vertical="top" wrapText="1"/>
    </xf>
    <xf numFmtId="49" fontId="11" fillId="0" borderId="39" xfId="0" applyNumberFormat="1" applyFont="1" applyBorder="1" applyAlignment="1">
      <alignment horizontal="center" vertical="center" shrinkToFit="1"/>
    </xf>
    <xf numFmtId="188" fontId="9" fillId="0" borderId="3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left"/>
    </xf>
    <xf numFmtId="0" fontId="4" fillId="0" borderId="30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PageLayoutView="0" workbookViewId="0" topLeftCell="A11">
      <selection activeCell="M36" sqref="M3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21.875" style="3" customWidth="1"/>
    <col min="4" max="4" width="18.25390625" style="1" customWidth="1"/>
    <col min="5" max="5" width="14.125" style="1" customWidth="1"/>
    <col min="6" max="6" width="8.00390625" style="1" customWidth="1"/>
    <col min="7" max="7" width="11.25390625" style="1" customWidth="1"/>
    <col min="8" max="8" width="13.375" style="1" customWidth="1"/>
    <col min="9" max="9" width="14.125" style="0" customWidth="1"/>
  </cols>
  <sheetData>
    <row r="1" spans="1:9" ht="18" customHeight="1">
      <c r="A1" s="134" t="s">
        <v>129</v>
      </c>
      <c r="B1" s="135"/>
      <c r="C1" s="135"/>
      <c r="D1" s="135"/>
      <c r="E1" s="135"/>
      <c r="F1" s="135"/>
      <c r="G1" s="135"/>
      <c r="H1" s="135"/>
      <c r="I1" s="12"/>
    </row>
    <row r="2" spans="1:10" ht="16.5" customHeight="1">
      <c r="A2" s="135"/>
      <c r="B2" s="135"/>
      <c r="C2" s="135"/>
      <c r="D2" s="135"/>
      <c r="E2" s="135"/>
      <c r="F2" s="135"/>
      <c r="G2" s="135"/>
      <c r="H2" s="135"/>
      <c r="J2" t="s">
        <v>128</v>
      </c>
    </row>
    <row r="3" spans="1:9" ht="16.5" customHeight="1" thickBot="1">
      <c r="A3" s="135"/>
      <c r="B3" s="135"/>
      <c r="C3" s="135"/>
      <c r="D3" s="135"/>
      <c r="E3" s="135"/>
      <c r="F3" s="135"/>
      <c r="G3" s="135"/>
      <c r="H3" s="135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5" t="s">
        <v>130</v>
      </c>
      <c r="E5" s="16"/>
      <c r="F5" s="16"/>
      <c r="G5" s="16"/>
      <c r="H5" s="15" t="s">
        <v>39</v>
      </c>
      <c r="I5" s="23" t="s">
        <v>131</v>
      </c>
    </row>
    <row r="6" spans="1:9" ht="39.75" customHeight="1">
      <c r="A6" s="133" t="s">
        <v>125</v>
      </c>
      <c r="B6" s="133"/>
      <c r="C6" s="133"/>
      <c r="D6" s="133"/>
      <c r="E6" s="124" t="s">
        <v>128</v>
      </c>
      <c r="F6" s="124"/>
      <c r="G6" s="124"/>
      <c r="H6" s="15" t="s">
        <v>37</v>
      </c>
      <c r="I6" s="23" t="s">
        <v>102</v>
      </c>
    </row>
    <row r="7" spans="1:9" ht="11.25" customHeight="1">
      <c r="A7" s="15" t="s">
        <v>93</v>
      </c>
      <c r="B7" s="136" t="s">
        <v>103</v>
      </c>
      <c r="C7" s="136"/>
      <c r="D7" s="136"/>
      <c r="E7" s="136"/>
      <c r="F7" s="136"/>
      <c r="G7" s="136"/>
      <c r="H7" s="86" t="s">
        <v>82</v>
      </c>
      <c r="I7" s="23" t="s">
        <v>100</v>
      </c>
    </row>
    <row r="8" spans="1:9" ht="13.5" customHeight="1">
      <c r="A8" s="15" t="s">
        <v>94</v>
      </c>
      <c r="B8" s="137" t="s">
        <v>104</v>
      </c>
      <c r="C8" s="137"/>
      <c r="D8" s="137"/>
      <c r="E8" s="137"/>
      <c r="F8" s="137"/>
      <c r="G8" s="137"/>
      <c r="H8" s="86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1:9" ht="13.5" customHeight="1">
      <c r="A11" s="123" t="s">
        <v>128</v>
      </c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1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14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3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150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150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150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150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150"/>
      <c r="B19" s="10"/>
      <c r="C19" s="10"/>
      <c r="D19" s="8"/>
      <c r="E19" s="41"/>
      <c r="F19" s="8"/>
      <c r="G19" s="8"/>
      <c r="H19" s="8"/>
      <c r="I19" s="8"/>
    </row>
    <row r="20" spans="1:9" ht="9.75" customHeight="1">
      <c r="A20" s="151">
        <v>1</v>
      </c>
      <c r="B20" s="138">
        <v>2</v>
      </c>
      <c r="C20" s="139">
        <v>3</v>
      </c>
      <c r="D20" s="40" t="s">
        <v>2</v>
      </c>
      <c r="E20" s="39" t="s">
        <v>3</v>
      </c>
      <c r="F20" s="40" t="s">
        <v>16</v>
      </c>
      <c r="G20" s="40" t="s">
        <v>17</v>
      </c>
      <c r="H20" s="40" t="s">
        <v>18</v>
      </c>
      <c r="I20" s="40" t="s">
        <v>22</v>
      </c>
    </row>
    <row r="21" spans="1:9" ht="14.25" customHeight="1">
      <c r="A21" s="148" t="s">
        <v>30</v>
      </c>
      <c r="B21" s="140" t="s">
        <v>48</v>
      </c>
      <c r="C21" s="141" t="s">
        <v>73</v>
      </c>
      <c r="D21" s="142">
        <f>SUM(D23:D36)</f>
        <v>30959769.9</v>
      </c>
      <c r="E21" s="142">
        <f>SUM(E23:E38)</f>
        <v>6874051.210000001</v>
      </c>
      <c r="F21" s="142">
        <f>SUMIF($C22:$C30,"&lt;&gt;*000",F22:F30)</f>
        <v>0</v>
      </c>
      <c r="G21" s="142">
        <f>SUMIF($C22:$C30,"&lt;&gt;*000",G22:G30)</f>
        <v>0</v>
      </c>
      <c r="H21" s="142">
        <f>SUM(H23:H38)</f>
        <v>6874051.210000001</v>
      </c>
      <c r="I21" s="142">
        <f>SUM(I23:I38)</f>
        <v>24085718.69</v>
      </c>
    </row>
    <row r="22" spans="1:9" ht="14.25" customHeight="1">
      <c r="A22" s="112" t="s">
        <v>8</v>
      </c>
      <c r="B22" s="140"/>
      <c r="C22" s="143"/>
      <c r="D22" s="142"/>
      <c r="E22" s="142"/>
      <c r="F22" s="142"/>
      <c r="G22" s="142"/>
      <c r="H22" s="142">
        <f aca="true" t="shared" si="0" ref="H22:H37">SUM(E22:G22)</f>
        <v>0</v>
      </c>
      <c r="I22" s="142">
        <f aca="true" t="shared" si="1" ref="I22:I30">IF(D22=0,0,D22-H22)</f>
        <v>0</v>
      </c>
    </row>
    <row r="23" spans="1:9" ht="90" customHeight="1">
      <c r="A23" s="144" t="s">
        <v>112</v>
      </c>
      <c r="B23" s="125"/>
      <c r="C23" s="145" t="s">
        <v>110</v>
      </c>
      <c r="D23" s="146">
        <v>1322400</v>
      </c>
      <c r="E23" s="146">
        <v>158528.86</v>
      </c>
      <c r="F23" s="146"/>
      <c r="G23" s="146"/>
      <c r="H23" s="146">
        <f>E23</f>
        <v>158528.86</v>
      </c>
      <c r="I23" s="146">
        <f t="shared" si="1"/>
        <v>1163871.1400000001</v>
      </c>
    </row>
    <row r="24" spans="1:9" ht="50.25" customHeight="1">
      <c r="A24" s="114" t="s">
        <v>132</v>
      </c>
      <c r="B24" s="125"/>
      <c r="C24" s="145" t="s">
        <v>133</v>
      </c>
      <c r="D24" s="146">
        <v>101600</v>
      </c>
      <c r="E24" s="146">
        <v>12342.01</v>
      </c>
      <c r="F24" s="146"/>
      <c r="G24" s="146"/>
      <c r="H24" s="146">
        <f aca="true" t="shared" si="2" ref="H24:H38">E24</f>
        <v>12342.01</v>
      </c>
      <c r="I24" s="146">
        <f t="shared" si="1"/>
        <v>89257.99</v>
      </c>
    </row>
    <row r="25" spans="1:9" ht="50.25" customHeight="1">
      <c r="A25" s="114" t="s">
        <v>134</v>
      </c>
      <c r="B25" s="125"/>
      <c r="C25" s="145" t="s">
        <v>135</v>
      </c>
      <c r="D25" s="146">
        <v>12500</v>
      </c>
      <c r="E25" s="146">
        <v>2521</v>
      </c>
      <c r="F25" s="146"/>
      <c r="G25" s="146"/>
      <c r="H25" s="146">
        <f t="shared" si="2"/>
        <v>2521</v>
      </c>
      <c r="I25" s="146">
        <f t="shared" si="1"/>
        <v>9979</v>
      </c>
    </row>
    <row r="26" spans="1:9" ht="50.25" customHeight="1">
      <c r="A26" s="114" t="s">
        <v>136</v>
      </c>
      <c r="B26" s="125"/>
      <c r="C26" s="145" t="s">
        <v>137</v>
      </c>
      <c r="D26" s="146">
        <v>14400</v>
      </c>
      <c r="E26" s="146">
        <v>752.8</v>
      </c>
      <c r="F26" s="146"/>
      <c r="G26" s="146"/>
      <c r="H26" s="146">
        <f t="shared" si="2"/>
        <v>752.8</v>
      </c>
      <c r="I26" s="146">
        <f t="shared" si="1"/>
        <v>13647.2</v>
      </c>
    </row>
    <row r="27" spans="1:9" ht="78.75">
      <c r="A27" s="114" t="s">
        <v>113</v>
      </c>
      <c r="B27" s="125"/>
      <c r="C27" s="145" t="s">
        <v>114</v>
      </c>
      <c r="D27" s="146">
        <v>5000</v>
      </c>
      <c r="E27" s="146">
        <v>1100</v>
      </c>
      <c r="F27" s="146"/>
      <c r="G27" s="146"/>
      <c r="H27" s="146">
        <f t="shared" si="2"/>
        <v>1100</v>
      </c>
      <c r="I27" s="146">
        <f t="shared" si="1"/>
        <v>3900</v>
      </c>
    </row>
    <row r="28" spans="1:9" ht="22.5">
      <c r="A28" s="114" t="s">
        <v>115</v>
      </c>
      <c r="B28" s="125"/>
      <c r="C28" s="145" t="s">
        <v>116</v>
      </c>
      <c r="D28" s="146">
        <v>0</v>
      </c>
      <c r="E28" s="146">
        <v>90000</v>
      </c>
      <c r="F28" s="146"/>
      <c r="G28" s="146"/>
      <c r="H28" s="146">
        <f t="shared" si="2"/>
        <v>90000</v>
      </c>
      <c r="I28" s="146">
        <f>D28-E28</f>
        <v>-90000</v>
      </c>
    </row>
    <row r="29" spans="1:9" ht="22.5">
      <c r="A29" s="114" t="s">
        <v>138</v>
      </c>
      <c r="B29" s="125"/>
      <c r="C29" s="145" t="s">
        <v>139</v>
      </c>
      <c r="D29" s="146">
        <v>0</v>
      </c>
      <c r="E29" s="146">
        <v>179203.49</v>
      </c>
      <c r="F29" s="146"/>
      <c r="G29" s="146"/>
      <c r="H29" s="146">
        <f t="shared" si="2"/>
        <v>179203.49</v>
      </c>
      <c r="I29" s="146">
        <f>D29-E29</f>
        <v>-179203.49</v>
      </c>
    </row>
    <row r="30" spans="1:9" ht="22.5">
      <c r="A30" s="114" t="s">
        <v>117</v>
      </c>
      <c r="B30" s="125"/>
      <c r="C30" s="145" t="s">
        <v>118</v>
      </c>
      <c r="D30" s="146">
        <v>4822200</v>
      </c>
      <c r="E30" s="146">
        <v>964443</v>
      </c>
      <c r="F30" s="146"/>
      <c r="G30" s="146"/>
      <c r="H30" s="146">
        <f t="shared" si="2"/>
        <v>964443</v>
      </c>
      <c r="I30" s="146">
        <f t="shared" si="1"/>
        <v>3857757</v>
      </c>
    </row>
    <row r="31" spans="1:9" ht="39" customHeight="1">
      <c r="A31" s="115" t="s">
        <v>119</v>
      </c>
      <c r="B31" s="116"/>
      <c r="C31" s="145" t="s">
        <v>120</v>
      </c>
      <c r="D31" s="146">
        <v>16060200</v>
      </c>
      <c r="E31" s="146">
        <v>3212040</v>
      </c>
      <c r="F31" s="129"/>
      <c r="G31" s="129"/>
      <c r="H31" s="146">
        <f t="shared" si="2"/>
        <v>3212040</v>
      </c>
      <c r="I31" s="146">
        <f>D31-E31</f>
        <v>12848160</v>
      </c>
    </row>
    <row r="32" spans="1:9" ht="33.75">
      <c r="A32" s="117" t="s">
        <v>121</v>
      </c>
      <c r="B32" s="118"/>
      <c r="C32" s="145" t="s">
        <v>105</v>
      </c>
      <c r="D32" s="146">
        <v>5449</v>
      </c>
      <c r="E32" s="146">
        <v>2724.5</v>
      </c>
      <c r="F32" s="130"/>
      <c r="G32" s="130"/>
      <c r="H32" s="146">
        <f t="shared" si="2"/>
        <v>2724.5</v>
      </c>
      <c r="I32" s="146">
        <f>D32-E32</f>
        <v>2724.5</v>
      </c>
    </row>
    <row r="33" spans="1:9" ht="45">
      <c r="A33" s="117" t="s">
        <v>122</v>
      </c>
      <c r="B33" s="118"/>
      <c r="C33" s="145" t="s">
        <v>106</v>
      </c>
      <c r="D33" s="146">
        <v>156000</v>
      </c>
      <c r="E33" s="146">
        <v>132600</v>
      </c>
      <c r="F33" s="130"/>
      <c r="G33" s="130"/>
      <c r="H33" s="146">
        <f t="shared" si="2"/>
        <v>132600</v>
      </c>
      <c r="I33" s="146">
        <f>D33-E33</f>
        <v>23400</v>
      </c>
    </row>
    <row r="34" spans="1:9" ht="67.5">
      <c r="A34" s="117" t="s">
        <v>123</v>
      </c>
      <c r="B34" s="118"/>
      <c r="C34" s="145" t="s">
        <v>107</v>
      </c>
      <c r="D34" s="146">
        <v>30500</v>
      </c>
      <c r="E34" s="146">
        <v>7625</v>
      </c>
      <c r="F34" s="130"/>
      <c r="G34" s="130"/>
      <c r="H34" s="146">
        <f t="shared" si="2"/>
        <v>7625</v>
      </c>
      <c r="I34" s="146">
        <f>D34-E34</f>
        <v>22875</v>
      </c>
    </row>
    <row r="35" spans="1:9" ht="22.5">
      <c r="A35" s="117" t="s">
        <v>124</v>
      </c>
      <c r="B35" s="118"/>
      <c r="C35" s="145" t="s">
        <v>108</v>
      </c>
      <c r="D35" s="146">
        <v>8429520.9</v>
      </c>
      <c r="E35" s="146">
        <v>1880072.4</v>
      </c>
      <c r="F35" s="130"/>
      <c r="G35" s="130"/>
      <c r="H35" s="146">
        <f t="shared" si="2"/>
        <v>1880072.4</v>
      </c>
      <c r="I35" s="146">
        <f>D35-E35</f>
        <v>6549448.5</v>
      </c>
    </row>
    <row r="36" spans="1:9" ht="67.5">
      <c r="A36" s="117" t="s">
        <v>140</v>
      </c>
      <c r="B36" s="118"/>
      <c r="C36" s="145" t="s">
        <v>141</v>
      </c>
      <c r="D36" s="146">
        <v>0</v>
      </c>
      <c r="E36" s="146">
        <v>753075.54</v>
      </c>
      <c r="F36" s="130"/>
      <c r="G36" s="130"/>
      <c r="H36" s="146">
        <f t="shared" si="2"/>
        <v>753075.54</v>
      </c>
      <c r="I36" s="146">
        <f>D36-E36</f>
        <v>-753075.54</v>
      </c>
    </row>
    <row r="37" spans="1:9" ht="45">
      <c r="A37" s="127" t="s">
        <v>126</v>
      </c>
      <c r="B37" s="122"/>
      <c r="C37" s="145" t="s">
        <v>127</v>
      </c>
      <c r="D37" s="146">
        <v>0</v>
      </c>
      <c r="E37" s="146">
        <v>-528000</v>
      </c>
      <c r="F37" s="131"/>
      <c r="G37" s="131"/>
      <c r="H37" s="146">
        <f t="shared" si="2"/>
        <v>-528000</v>
      </c>
      <c r="I37" s="146">
        <f>D37-E37</f>
        <v>528000</v>
      </c>
    </row>
    <row r="38" spans="1:9" ht="67.5">
      <c r="A38" s="117" t="s">
        <v>142</v>
      </c>
      <c r="B38" s="126"/>
      <c r="C38" s="128" t="s">
        <v>143</v>
      </c>
      <c r="D38" s="146">
        <v>0</v>
      </c>
      <c r="E38" s="146">
        <v>5022.61</v>
      </c>
      <c r="F38" s="132"/>
      <c r="G38" s="132"/>
      <c r="H38" s="146">
        <f t="shared" si="2"/>
        <v>5022.61</v>
      </c>
      <c r="I38" s="146">
        <f>D38-E38</f>
        <v>-5022.61</v>
      </c>
    </row>
    <row r="44" spans="1:5" ht="15.75">
      <c r="A44" s="119"/>
      <c r="B44" s="119"/>
      <c r="C44" s="119"/>
      <c r="D44" s="120"/>
      <c r="E44" s="120"/>
    </row>
    <row r="45" spans="1:5" ht="15.75">
      <c r="A45" s="119"/>
      <c r="B45" s="119"/>
      <c r="C45" s="119"/>
      <c r="D45" s="120"/>
      <c r="E45" s="120"/>
    </row>
    <row r="47" ht="12.75">
      <c r="A47" s="121"/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R29" sqref="R29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40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52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153" t="s">
        <v>35</v>
      </c>
    </row>
    <row r="13" spans="1:11" ht="15" customHeight="1">
      <c r="A13" s="55" t="s">
        <v>31</v>
      </c>
      <c r="B13" s="60" t="s">
        <v>49</v>
      </c>
      <c r="C13" s="79"/>
      <c r="D13" s="81">
        <v>0</v>
      </c>
      <c r="E13" s="81">
        <v>0</v>
      </c>
      <c r="F13" s="81">
        <v>0</v>
      </c>
      <c r="G13" s="82">
        <f>SUMIF($C14:$C14,"&lt;&gt;*000",G14:G14)</f>
        <v>0</v>
      </c>
      <c r="H13" s="82">
        <f>SUMIF($C14:$C14,"&lt;&gt;*000",H14:H14)</f>
        <v>0</v>
      </c>
      <c r="I13" s="82">
        <f>SUM(F13:H13)</f>
        <v>0</v>
      </c>
      <c r="J13" s="84">
        <f>D13-I13</f>
        <v>0</v>
      </c>
      <c r="K13" s="83">
        <f>E14-I14</f>
        <v>0</v>
      </c>
    </row>
    <row r="14" spans="1:11" ht="15" customHeight="1">
      <c r="A14" s="80" t="s">
        <v>8</v>
      </c>
      <c r="B14" s="61"/>
      <c r="C14" s="80"/>
      <c r="D14" s="81"/>
      <c r="E14" s="81"/>
      <c r="F14" s="81"/>
      <c r="G14" s="82"/>
      <c r="H14" s="82"/>
      <c r="I14" s="82">
        <f>SUM(F14:H14)</f>
        <v>0</v>
      </c>
      <c r="J14" s="84">
        <f>D14-I14</f>
        <v>0</v>
      </c>
      <c r="K14" s="83">
        <v>0</v>
      </c>
    </row>
    <row r="15" spans="1:11" ht="23.25" thickBot="1">
      <c r="A15" s="56" t="s">
        <v>80</v>
      </c>
      <c r="B15" s="87">
        <v>450</v>
      </c>
      <c r="C15" s="110" t="s">
        <v>81</v>
      </c>
      <c r="D15" s="109" t="s">
        <v>81</v>
      </c>
      <c r="E15" s="109" t="s">
        <v>81</v>
      </c>
      <c r="F15" s="88">
        <f>Лист1!E21-Лист2!F13</f>
        <v>6874051.210000001</v>
      </c>
      <c r="G15" s="89">
        <f>Лист1!F21-Лист2!G13</f>
        <v>0</v>
      </c>
      <c r="H15" s="89">
        <f>Лист1!G21-Лист2!H13</f>
        <v>0</v>
      </c>
      <c r="I15" s="89">
        <f>SUM(F15:H15)</f>
        <v>6874051.210000001</v>
      </c>
      <c r="J15" s="111" t="s">
        <v>81</v>
      </c>
      <c r="K15" s="104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1">
      <selection activeCell="J25" sqref="J2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8"/>
      <c r="C1" s="5"/>
      <c r="D1" s="26"/>
      <c r="E1" s="26"/>
      <c r="F1" s="26"/>
      <c r="G1" s="26"/>
      <c r="H1" s="69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9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60" t="s">
        <v>50</v>
      </c>
      <c r="C12" s="62" t="s">
        <v>73</v>
      </c>
      <c r="D12" s="92">
        <f>D14+D20+D24</f>
        <v>0</v>
      </c>
      <c r="E12" s="92">
        <f>E14+E20+E27</f>
        <v>6874051.210000001</v>
      </c>
      <c r="F12" s="93">
        <f>F14+F20+F24+F27</f>
        <v>0</v>
      </c>
      <c r="G12" s="93">
        <f>G14+G20+G24+G27</f>
        <v>0</v>
      </c>
      <c r="H12" s="93">
        <f>SUM(E12:G12)</f>
        <v>6874051.210000001</v>
      </c>
      <c r="I12" s="94">
        <f>IF(D12=0,0,D12-H12)</f>
        <v>0</v>
      </c>
    </row>
    <row r="13" spans="1:9" ht="18.75" customHeight="1">
      <c r="A13" s="63" t="s">
        <v>55</v>
      </c>
      <c r="B13" s="64"/>
      <c r="C13" s="72"/>
      <c r="D13" s="95"/>
      <c r="E13" s="95"/>
      <c r="F13" s="96"/>
      <c r="G13" s="96"/>
      <c r="H13" s="96"/>
      <c r="I13" s="97">
        <f aca="true" t="shared" si="0" ref="I13:I24">IF(D13=0,0,D13-H13)</f>
        <v>0</v>
      </c>
    </row>
    <row r="14" spans="1:9" ht="24" customHeight="1">
      <c r="A14" s="11" t="s">
        <v>58</v>
      </c>
      <c r="B14" s="67" t="s">
        <v>56</v>
      </c>
      <c r="C14" s="2" t="s">
        <v>73</v>
      </c>
      <c r="D14" s="92"/>
      <c r="E14" s="92"/>
      <c r="F14" s="93"/>
      <c r="G14" s="93"/>
      <c r="H14" s="93">
        <f aca="true" t="shared" si="1" ref="H14:H31">SUM(E14:G14)</f>
        <v>0</v>
      </c>
      <c r="I14" s="98">
        <f t="shared" si="0"/>
        <v>0</v>
      </c>
    </row>
    <row r="15" spans="1:9" ht="9.75" customHeight="1">
      <c r="A15" s="63" t="s">
        <v>54</v>
      </c>
      <c r="B15" s="64"/>
      <c r="C15" s="65"/>
      <c r="D15" s="95"/>
      <c r="E15" s="95"/>
      <c r="F15" s="96"/>
      <c r="G15" s="96"/>
      <c r="H15" s="96"/>
      <c r="I15" s="97">
        <f t="shared" si="0"/>
        <v>0</v>
      </c>
    </row>
    <row r="16" spans="1:9" ht="10.5" customHeight="1">
      <c r="A16" s="11"/>
      <c r="B16" s="66"/>
      <c r="C16" s="2"/>
      <c r="D16" s="92"/>
      <c r="E16" s="92"/>
      <c r="F16" s="93"/>
      <c r="G16" s="93"/>
      <c r="H16" s="93">
        <f t="shared" si="1"/>
        <v>0</v>
      </c>
      <c r="I16" s="98">
        <f t="shared" si="0"/>
        <v>0</v>
      </c>
    </row>
    <row r="17" spans="1:9" ht="14.25" customHeight="1">
      <c r="A17" s="11"/>
      <c r="B17" s="66"/>
      <c r="C17" s="2"/>
      <c r="D17" s="92"/>
      <c r="E17" s="92"/>
      <c r="F17" s="93"/>
      <c r="G17" s="93"/>
      <c r="H17" s="93">
        <f t="shared" si="1"/>
        <v>0</v>
      </c>
      <c r="I17" s="98">
        <f t="shared" si="0"/>
        <v>0</v>
      </c>
    </row>
    <row r="18" spans="1:9" ht="18" customHeight="1">
      <c r="A18" s="11"/>
      <c r="B18" s="66"/>
      <c r="C18" s="2"/>
      <c r="D18" s="92"/>
      <c r="E18" s="92"/>
      <c r="F18" s="93"/>
      <c r="G18" s="93"/>
      <c r="H18" s="93">
        <f t="shared" si="1"/>
        <v>0</v>
      </c>
      <c r="I18" s="98">
        <f t="shared" si="0"/>
        <v>0</v>
      </c>
    </row>
    <row r="19" spans="1:9" ht="15" customHeight="1">
      <c r="A19" s="11"/>
      <c r="B19" s="57"/>
      <c r="C19" s="2"/>
      <c r="D19" s="92"/>
      <c r="E19" s="92"/>
      <c r="F19" s="93"/>
      <c r="G19" s="93"/>
      <c r="H19" s="93">
        <f t="shared" si="1"/>
        <v>0</v>
      </c>
      <c r="I19" s="98">
        <f t="shared" si="0"/>
        <v>0</v>
      </c>
    </row>
    <row r="20" spans="1:9" ht="21" customHeight="1">
      <c r="A20" s="11" t="s">
        <v>57</v>
      </c>
      <c r="B20" s="61" t="s">
        <v>59</v>
      </c>
      <c r="C20" s="2" t="s">
        <v>73</v>
      </c>
      <c r="D20" s="92"/>
      <c r="E20" s="92"/>
      <c r="F20" s="93"/>
      <c r="G20" s="93"/>
      <c r="H20" s="93">
        <f t="shared" si="1"/>
        <v>0</v>
      </c>
      <c r="I20" s="98">
        <f t="shared" si="0"/>
        <v>0</v>
      </c>
    </row>
    <row r="21" spans="1:9" ht="12" customHeight="1">
      <c r="A21" s="63" t="s">
        <v>54</v>
      </c>
      <c r="B21" s="64"/>
      <c r="C21" s="65"/>
      <c r="D21" s="95"/>
      <c r="E21" s="95"/>
      <c r="F21" s="96"/>
      <c r="G21" s="96"/>
      <c r="H21" s="96"/>
      <c r="I21" s="97">
        <f t="shared" si="0"/>
        <v>0</v>
      </c>
    </row>
    <row r="22" spans="1:9" ht="12.75" customHeight="1">
      <c r="A22" s="11"/>
      <c r="B22" s="67"/>
      <c r="C22" s="2"/>
      <c r="D22" s="92"/>
      <c r="E22" s="92"/>
      <c r="F22" s="93"/>
      <c r="G22" s="93"/>
      <c r="H22" s="93">
        <f t="shared" si="1"/>
        <v>0</v>
      </c>
      <c r="I22" s="98">
        <f t="shared" si="0"/>
        <v>0</v>
      </c>
    </row>
    <row r="23" spans="1:9" ht="15" customHeight="1">
      <c r="A23" s="11"/>
      <c r="B23" s="67"/>
      <c r="C23" s="2"/>
      <c r="D23" s="92"/>
      <c r="E23" s="92"/>
      <c r="F23" s="93"/>
      <c r="G23" s="93"/>
      <c r="H23" s="93">
        <f t="shared" si="1"/>
        <v>0</v>
      </c>
      <c r="I23" s="98">
        <f t="shared" si="0"/>
        <v>0</v>
      </c>
    </row>
    <row r="24" spans="1:9" ht="15" customHeight="1">
      <c r="A24" s="11" t="s">
        <v>72</v>
      </c>
      <c r="B24" s="61" t="s">
        <v>53</v>
      </c>
      <c r="C24" s="2"/>
      <c r="D24" s="92">
        <f>SUM(D25,D26)</f>
        <v>0</v>
      </c>
      <c r="E24" s="92" t="s">
        <v>73</v>
      </c>
      <c r="F24" s="93">
        <f>SUM(F25,F26)</f>
        <v>0</v>
      </c>
      <c r="G24" s="92">
        <f>SUM(G25,G26)</f>
        <v>0</v>
      </c>
      <c r="H24" s="93">
        <f t="shared" si="1"/>
        <v>0</v>
      </c>
      <c r="I24" s="99">
        <f t="shared" si="0"/>
        <v>0</v>
      </c>
    </row>
    <row r="25" spans="1:9" ht="15" customHeight="1">
      <c r="A25" s="11" t="s">
        <v>75</v>
      </c>
      <c r="B25" s="61" t="s">
        <v>63</v>
      </c>
      <c r="C25" s="2"/>
      <c r="D25" s="92"/>
      <c r="E25" s="92" t="s">
        <v>73</v>
      </c>
      <c r="F25" s="93"/>
      <c r="G25" s="92"/>
      <c r="H25" s="93">
        <f t="shared" si="1"/>
        <v>0</v>
      </c>
      <c r="I25" s="98" t="s">
        <v>73</v>
      </c>
    </row>
    <row r="26" spans="1:9" ht="21.75" customHeight="1">
      <c r="A26" s="11" t="s">
        <v>76</v>
      </c>
      <c r="B26" s="61" t="s">
        <v>64</v>
      </c>
      <c r="C26" s="2"/>
      <c r="D26" s="92"/>
      <c r="E26" s="92" t="s">
        <v>73</v>
      </c>
      <c r="F26" s="93"/>
      <c r="G26" s="92"/>
      <c r="H26" s="93">
        <f t="shared" si="1"/>
        <v>0</v>
      </c>
      <c r="I26" s="98" t="s">
        <v>73</v>
      </c>
    </row>
    <row r="27" spans="1:9" ht="20.25" customHeight="1">
      <c r="A27" s="11" t="s">
        <v>90</v>
      </c>
      <c r="B27" s="64" t="s">
        <v>65</v>
      </c>
      <c r="C27" s="2" t="s">
        <v>73</v>
      </c>
      <c r="D27" s="95" t="s">
        <v>73</v>
      </c>
      <c r="E27" s="95">
        <f>SUM(E28,E42)</f>
        <v>6874051.210000001</v>
      </c>
      <c r="F27" s="96">
        <f>SUM(F28,F42)</f>
        <v>0</v>
      </c>
      <c r="G27" s="95">
        <f>SUM(G28,G42)</f>
        <v>0</v>
      </c>
      <c r="H27" s="96">
        <f t="shared" si="1"/>
        <v>6874051.210000001</v>
      </c>
      <c r="I27" s="97" t="s">
        <v>73</v>
      </c>
    </row>
    <row r="28" spans="1:9" ht="33.75">
      <c r="A28" s="11" t="s">
        <v>91</v>
      </c>
      <c r="B28" s="61" t="s">
        <v>66</v>
      </c>
      <c r="C28" s="70" t="s">
        <v>73</v>
      </c>
      <c r="D28" s="100" t="s">
        <v>73</v>
      </c>
      <c r="E28" s="101">
        <f>Лист2!F15</f>
        <v>6874051.210000001</v>
      </c>
      <c r="F28" s="100">
        <f>SUM(F30:F31)</f>
        <v>0</v>
      </c>
      <c r="G28" s="100" t="s">
        <v>81</v>
      </c>
      <c r="H28" s="100">
        <f t="shared" si="1"/>
        <v>6874051.210000001</v>
      </c>
      <c r="I28" s="99" t="s">
        <v>81</v>
      </c>
    </row>
    <row r="29" spans="1:9" ht="14.25" customHeight="1">
      <c r="A29" s="63" t="s">
        <v>54</v>
      </c>
      <c r="B29" s="64"/>
      <c r="C29" s="65"/>
      <c r="D29" s="95"/>
      <c r="E29" s="95"/>
      <c r="F29" s="96"/>
      <c r="G29" s="96"/>
      <c r="H29" s="96"/>
      <c r="I29" s="97"/>
    </row>
    <row r="30" spans="1:9" ht="27" customHeight="1">
      <c r="A30" s="11" t="s">
        <v>97</v>
      </c>
      <c r="B30" s="67" t="s">
        <v>67</v>
      </c>
      <c r="C30" s="43" t="s">
        <v>73</v>
      </c>
      <c r="D30" s="92" t="s">
        <v>73</v>
      </c>
      <c r="E30" s="92">
        <f>E28</f>
        <v>6874051.210000001</v>
      </c>
      <c r="F30" s="93" t="s">
        <v>73</v>
      </c>
      <c r="G30" s="92" t="s">
        <v>73</v>
      </c>
      <c r="H30" s="93">
        <f t="shared" si="1"/>
        <v>6874051.210000001</v>
      </c>
      <c r="I30" s="98" t="s">
        <v>73</v>
      </c>
    </row>
    <row r="31" spans="1:9" ht="30.75" customHeight="1" thickBot="1">
      <c r="A31" s="78" t="s">
        <v>98</v>
      </c>
      <c r="B31" s="64" t="s">
        <v>68</v>
      </c>
      <c r="C31" s="46" t="s">
        <v>73</v>
      </c>
      <c r="D31" s="95" t="s">
        <v>73</v>
      </c>
      <c r="E31" s="102"/>
      <c r="F31" s="103"/>
      <c r="G31" s="95" t="s">
        <v>73</v>
      </c>
      <c r="H31" s="103">
        <f t="shared" si="1"/>
        <v>0</v>
      </c>
      <c r="I31" s="104" t="s">
        <v>73</v>
      </c>
    </row>
    <row r="32" spans="1:9" ht="13.5" customHeight="1">
      <c r="A32" s="63"/>
      <c r="B32" s="74"/>
      <c r="C32" s="75"/>
      <c r="D32" s="75"/>
      <c r="E32" s="75"/>
      <c r="F32" s="75"/>
      <c r="G32" s="75"/>
      <c r="H32" s="75"/>
      <c r="I32" s="75"/>
    </row>
    <row r="33" spans="1:9" ht="15" customHeight="1">
      <c r="A33" s="76"/>
      <c r="B33" s="77"/>
      <c r="C33" s="29"/>
      <c r="D33" s="29"/>
      <c r="E33" s="29"/>
      <c r="F33" s="29"/>
      <c r="G33" s="29"/>
      <c r="H33" s="69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3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92</v>
      </c>
      <c r="B42" s="64" t="s">
        <v>69</v>
      </c>
      <c r="C42" s="70" t="s">
        <v>73</v>
      </c>
      <c r="D42" s="92" t="s">
        <v>73</v>
      </c>
      <c r="E42" s="101" t="s">
        <v>73</v>
      </c>
      <c r="F42" s="100">
        <f>SUM(F44:F45)</f>
        <v>0</v>
      </c>
      <c r="G42" s="92">
        <f>SUM(G44:G45)</f>
        <v>0</v>
      </c>
      <c r="H42" s="100">
        <f>SUM(H44:H45)</f>
        <v>0</v>
      </c>
      <c r="I42" s="99" t="s">
        <v>73</v>
      </c>
    </row>
    <row r="43" spans="1:9" ht="15" customHeight="1">
      <c r="A43" s="63" t="s">
        <v>55</v>
      </c>
      <c r="B43" s="64"/>
      <c r="C43" s="71"/>
      <c r="D43" s="95"/>
      <c r="E43" s="102"/>
      <c r="F43" s="103"/>
      <c r="G43" s="95"/>
      <c r="H43" s="103"/>
      <c r="I43" s="105"/>
    </row>
    <row r="44" spans="1:9" ht="22.5">
      <c r="A44" s="11" t="s">
        <v>95</v>
      </c>
      <c r="B44" s="67" t="s">
        <v>70</v>
      </c>
      <c r="C44" s="65" t="s">
        <v>73</v>
      </c>
      <c r="D44" s="93" t="s">
        <v>73</v>
      </c>
      <c r="E44" s="95" t="s">
        <v>73</v>
      </c>
      <c r="F44" s="96"/>
      <c r="G44" s="93"/>
      <c r="H44" s="96">
        <f>SUM(H46:H47)</f>
        <v>0</v>
      </c>
      <c r="I44" s="97" t="s">
        <v>73</v>
      </c>
    </row>
    <row r="45" spans="1:9" ht="23.25" thickBot="1">
      <c r="A45" s="11" t="s">
        <v>96</v>
      </c>
      <c r="B45" s="68" t="s">
        <v>71</v>
      </c>
      <c r="C45" s="54" t="s">
        <v>73</v>
      </c>
      <c r="D45" s="106" t="s">
        <v>73</v>
      </c>
      <c r="E45" s="107" t="s">
        <v>73</v>
      </c>
      <c r="F45" s="106"/>
      <c r="G45" s="106"/>
      <c r="H45" s="106">
        <f>SUM(H47:H48)</f>
        <v>0</v>
      </c>
      <c r="I45" s="108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144</v>
      </c>
      <c r="B47" s="52"/>
      <c r="C47" s="113" t="s">
        <v>111</v>
      </c>
      <c r="D47" s="58"/>
      <c r="E47" s="58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109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0"/>
      <c r="F52" s="12"/>
      <c r="G52" s="12"/>
      <c r="H52" s="12"/>
      <c r="I52" s="91"/>
    </row>
    <row r="53" spans="1:9" ht="19.5" customHeight="1">
      <c r="A53" s="15" t="s">
        <v>145</v>
      </c>
      <c r="D53" s="12"/>
      <c r="E53" s="12"/>
      <c r="F53" s="12"/>
      <c r="G53" s="12"/>
      <c r="H53" s="12"/>
      <c r="I53" s="91"/>
    </row>
    <row r="54" spans="4:9" ht="9.75" customHeight="1">
      <c r="D54" s="12"/>
      <c r="E54" s="12"/>
      <c r="F54" s="12"/>
      <c r="G54" s="12"/>
      <c r="H54" s="12"/>
      <c r="I54" s="91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2016-09-16T09:52:33Z</cp:lastPrinted>
  <dcterms:created xsi:type="dcterms:W3CDTF">1999-06-18T11:49:53Z</dcterms:created>
  <dcterms:modified xsi:type="dcterms:W3CDTF">2016-09-16T09:52:37Z</dcterms:modified>
  <cp:category/>
  <cp:version/>
  <cp:contentType/>
  <cp:contentStatus/>
</cp:coreProperties>
</file>